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30" activeTab="0"/>
  </bookViews>
  <sheets>
    <sheet name="Подготовка 2011-12 по МО" sheetId="1" r:id="rId1"/>
    <sheet name="Еженедельный отчет 2011-2012" sheetId="2" r:id="rId2"/>
  </sheets>
  <definedNames/>
  <calcPr fullCalcOnLoad="1"/>
</workbook>
</file>

<file path=xl/sharedStrings.xml><?xml version="1.0" encoding="utf-8"?>
<sst xmlns="http://schemas.openxmlformats.org/spreadsheetml/2006/main" count="329" uniqueCount="155">
  <si>
    <t>№ п.п.</t>
  </si>
  <si>
    <t>Всего</t>
  </si>
  <si>
    <t>ед.</t>
  </si>
  <si>
    <t>тыс.руб.</t>
  </si>
  <si>
    <t>1.1.</t>
  </si>
  <si>
    <t>Ремонт котельных</t>
  </si>
  <si>
    <t>1.2.</t>
  </si>
  <si>
    <t xml:space="preserve">Ремонт котлов </t>
  </si>
  <si>
    <t>1.3.</t>
  </si>
  <si>
    <t>Ремонт вспомогательного оборудования</t>
  </si>
  <si>
    <t>1.4.</t>
  </si>
  <si>
    <t>Замена котлов</t>
  </si>
  <si>
    <t>Ремонт наружных инженерных сетей</t>
  </si>
  <si>
    <t>2.1.</t>
  </si>
  <si>
    <t>Ремонт тепловых сетей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</si>
  <si>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</si>
  <si>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</si>
  <si>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</si>
  <si>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</si>
  <si>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</si>
  <si>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</si>
  <si>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</si>
  <si>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</si>
  <si>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Подготовка жилищного фонда</t>
  </si>
  <si>
    <t>3.1.</t>
  </si>
  <si>
    <t>Промывка ЦО</t>
  </si>
  <si>
    <t>3.2.</t>
  </si>
  <si>
    <t>Ремонт системы ЦО</t>
  </si>
  <si>
    <t>3.3.</t>
  </si>
  <si>
    <t>Опресовка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</si>
  <si>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</si>
  <si>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</si>
  <si>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</si>
  <si>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</si>
  <si>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</si>
  <si>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</si>
  <si>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</si>
  <si>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</si>
  <si>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</si>
  <si>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</si>
  <si>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</si>
  <si>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Ремонт электропроводки</t>
  </si>
  <si>
    <t>3.10.</t>
  </si>
  <si>
    <t>Ремонт кровли</t>
  </si>
  <si>
    <t>3.11.</t>
  </si>
  <si>
    <t>Ремонт м/п швов</t>
  </si>
  <si>
    <t>3.12.</t>
  </si>
  <si>
    <t>Ремонт фасада</t>
  </si>
  <si>
    <t>3.13.</t>
  </si>
  <si>
    <t>Ремонт входных дверей</t>
  </si>
  <si>
    <t>3.14.</t>
  </si>
  <si>
    <t>Ремонт отмостки</t>
  </si>
  <si>
    <t>3.15.</t>
  </si>
  <si>
    <t>Ремонт ДВК</t>
  </si>
  <si>
    <t>3.16.</t>
  </si>
  <si>
    <t>Паспорт готовности</t>
  </si>
  <si>
    <t>3.17.</t>
  </si>
  <si>
    <t>Создание запасов топлива</t>
  </si>
  <si>
    <t>4.1.</t>
  </si>
  <si>
    <t>Мазут</t>
  </si>
  <si>
    <t>4.2.</t>
  </si>
  <si>
    <t>Уголь</t>
  </si>
  <si>
    <t>4.3.</t>
  </si>
  <si>
    <t>Дрова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</si>
  <si>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</si>
  <si>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</si>
  <si>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</si>
  <si>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</si>
  <si>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</si>
  <si>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пескосоляной смеси</t>
  </si>
  <si>
    <t>м.п.</t>
  </si>
  <si>
    <t>дом</t>
  </si>
  <si>
    <t>кв.м.</t>
  </si>
  <si>
    <t>тонна</t>
  </si>
  <si>
    <t>п.м.</t>
  </si>
  <si>
    <t>м.куб.</t>
  </si>
  <si>
    <t>1</t>
  </si>
  <si>
    <t>2</t>
  </si>
  <si>
    <t>3</t>
  </si>
  <si>
    <t>4</t>
  </si>
  <si>
    <t>5</t>
  </si>
  <si>
    <t>Ед. изм.</t>
  </si>
  <si>
    <t>Наименование показателей</t>
  </si>
  <si>
    <t>Всего на подготовку к зиме</t>
  </si>
  <si>
    <t>итого</t>
  </si>
  <si>
    <t>% выполнения</t>
  </si>
  <si>
    <t>Ремонт ведомственных котельных</t>
  </si>
  <si>
    <t>Прирост относительно прошлой недели</t>
  </si>
  <si>
    <t>Ремонт дворовых санузлов (подъездов)</t>
  </si>
  <si>
    <t>Прочие виды работ</t>
  </si>
  <si>
    <t>Денежные средства</t>
  </si>
  <si>
    <t>Непокрытые денежные средства</t>
  </si>
  <si>
    <t>муниципального образования «Кузоватовский район»</t>
  </si>
  <si>
    <t>Утверждаю:</t>
  </si>
  <si>
    <t>Глава администрации</t>
  </si>
  <si>
    <t>муниципального образования</t>
  </si>
  <si>
    <t>"Кузоватовский район"</t>
  </si>
  <si>
    <t>План подготовки жилищно-коммунального хозяйства</t>
  </si>
  <si>
    <t>Наименование поазателей</t>
  </si>
  <si>
    <t>май</t>
  </si>
  <si>
    <t>июнь</t>
  </si>
  <si>
    <t>июль</t>
  </si>
  <si>
    <t>август</t>
  </si>
  <si>
    <t>сентябрь</t>
  </si>
  <si>
    <t>Итого</t>
  </si>
  <si>
    <t>4.4.</t>
  </si>
  <si>
    <t>5.3.</t>
  </si>
  <si>
    <t>Всего по муниципальному образованию</t>
  </si>
  <si>
    <t>в  том числе по источникам финансирования</t>
  </si>
  <si>
    <t>Бюджет МО "Кузоватовский район"</t>
  </si>
  <si>
    <t>МУП "Тепловодосервис"</t>
  </si>
  <si>
    <t>ООО "Кузоватовский УК"</t>
  </si>
  <si>
    <t>Кузоватовский участок ОАО "УСК"</t>
  </si>
  <si>
    <t>Оперативные данные</t>
  </si>
  <si>
    <t>А.Н.Вильчик</t>
  </si>
  <si>
    <t>3.18.</t>
  </si>
  <si>
    <t>о ходе подготовки к работе в ОЗП 2011-2012гг.</t>
  </si>
  <si>
    <t>муниципального образования "Кузоватовский район" к отопительному сезону 2011-2012гг.</t>
  </si>
  <si>
    <t>Филиал "МРСК-Волги" - "УРС"</t>
  </si>
  <si>
    <t>План</t>
  </si>
  <si>
    <t>Факт</t>
  </si>
  <si>
    <t>11</t>
  </si>
  <si>
    <t>Прочие</t>
  </si>
  <si>
    <t>Предприятия ЖКХ сельских поселений</t>
  </si>
  <si>
    <t>2.6.</t>
  </si>
  <si>
    <t>весенние гидр.испыт.</t>
  </si>
  <si>
    <t>3.19.</t>
  </si>
  <si>
    <t>3.20.</t>
  </si>
  <si>
    <t>Установка приборов учёта в бюджетных учреждениях (по плану на 2011 год)</t>
  </si>
  <si>
    <t>Установка общедомовых приборов учёта в МКЖД (по плану на 2011 год)</t>
  </si>
  <si>
    <t>Проведение гидравлических испытаний (план-обнаружено порывов, ед; факт-устранено порывов, ед.)</t>
  </si>
  <si>
    <t>осенние гидр.испыт.</t>
  </si>
  <si>
    <t>Общий процент выполнения в натуральном выражении без установки приборов, резервных источников, закупок топлива и благоустройства</t>
  </si>
  <si>
    <t xml:space="preserve">Установка приборов учёта в бюджетных учреждениях </t>
  </si>
  <si>
    <t>Установка общедомовых приборов учёта в МКЖД</t>
  </si>
  <si>
    <t>Приобретение резервных источников электроснабжения</t>
  </si>
  <si>
    <t>6 / 4</t>
  </si>
  <si>
    <t>100 / 100</t>
  </si>
  <si>
    <t>6</t>
  </si>
  <si>
    <t>Создание запасов МТР</t>
  </si>
  <si>
    <t>6.1</t>
  </si>
  <si>
    <t>6.2</t>
  </si>
  <si>
    <t>6.3</t>
  </si>
  <si>
    <t>Запасы МТР по водоснабжению</t>
  </si>
  <si>
    <t>Запасы МТР по теплоснабжению</t>
  </si>
  <si>
    <t>Запасы МТР по электроснабжению</t>
  </si>
  <si>
    <t>6 / 0</t>
  </si>
  <si>
    <t>5 / 0</t>
  </si>
  <si>
    <t>83,3 / 100</t>
  </si>
  <si>
    <t>Приобретение резервных источников электроснабжения (по плану на 2011год)</t>
  </si>
  <si>
    <t>*</t>
  </si>
  <si>
    <r>
      <t>Ремонт котлов</t>
    </r>
    <r>
      <rPr>
        <b/>
        <sz val="12"/>
        <rFont val="Times New Roman"/>
        <family val="1"/>
      </rPr>
      <t xml:space="preserve"> *</t>
    </r>
  </si>
  <si>
    <r>
      <t>Ремонт вспомогательного оборудования</t>
    </r>
    <r>
      <rPr>
        <b/>
        <sz val="12"/>
        <rFont val="Times New Roman"/>
        <family val="1"/>
      </rPr>
      <t>*</t>
    </r>
  </si>
  <si>
    <t>по состоянию на 31.08.2011 года.</t>
  </si>
  <si>
    <t>в связи с реконструкцией котельной № 3 р.п.Кузоватово, плановый ввод которого состоится 20.09.2011 года, показатели отчёта в объёме 100% будут достигнуты 22.09.2011 года.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</si>
</sst>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00000"/>
    <numFmt numFmtId="174" formatCode="0.000000000"/>
    <numFmt numFmtId="175" formatCode="0.0000000"/>
    <numFmt numFmtId="176" formatCode="0.0000000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6"/>
      <name val="Arial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168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168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8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0" fillId="0" borderId="0" xfId="0" applyNumberFormat="1" applyFill="1" applyAlignment="1">
      <alignment/>
    </xf>
    <xf numFmtId="17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168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8" fontId="1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34" borderId="14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68" fontId="2" fillId="34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left" vertical="top"/>
    </xf>
    <xf numFmtId="49" fontId="2" fillId="34" borderId="1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49" fontId="2" fillId="34" borderId="14" xfId="0" applyNumberFormat="1" applyFont="1" applyFill="1" applyBorder="1" applyAlignment="1">
      <alignment horizontal="center" vertical="justify" wrapText="1"/>
    </xf>
    <xf numFmtId="49" fontId="2" fillId="34" borderId="11" xfId="0" applyNumberFormat="1" applyFont="1" applyFill="1" applyBorder="1" applyAlignment="1">
      <alignment horizontal="center" vertical="justify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justify"/>
    </xf>
    <xf numFmtId="49" fontId="2" fillId="0" borderId="11" xfId="0" applyNumberFormat="1" applyFont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justify" wrapText="1"/>
    </xf>
    <xf numFmtId="49" fontId="2" fillId="0" borderId="11" xfId="0" applyNumberFormat="1" applyFont="1" applyBorder="1" applyAlignment="1">
      <alignment horizontal="left" vertical="justify" wrapText="1"/>
    </xf>
    <xf numFmtId="49" fontId="2" fillId="34" borderId="14" xfId="0" applyNumberFormat="1" applyFont="1" applyFill="1" applyBorder="1" applyAlignment="1">
      <alignment horizontal="left" vertical="justify" wrapText="1"/>
    </xf>
    <xf numFmtId="49" fontId="2" fillId="34" borderId="11" xfId="0" applyNumberFormat="1" applyFont="1" applyFill="1" applyBorder="1" applyAlignment="1">
      <alignment horizontal="left" vertical="justify" wrapText="1"/>
    </xf>
    <xf numFmtId="49" fontId="2" fillId="0" borderId="14" xfId="0" applyNumberFormat="1" applyFont="1" applyBorder="1" applyAlignment="1">
      <alignment horizontal="center" vertical="justify" wrapText="1"/>
    </xf>
    <xf numFmtId="49" fontId="2" fillId="0" borderId="11" xfId="0" applyNumberFormat="1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justify"/>
    </xf>
    <xf numFmtId="49" fontId="2" fillId="0" borderId="11" xfId="0" applyNumberFormat="1" applyFont="1" applyFill="1" applyBorder="1" applyAlignment="1">
      <alignment horizontal="center" vertical="justify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9" fontId="2" fillId="34" borderId="14" xfId="0" applyNumberFormat="1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85"/>
  <sheetViews>
    <sheetView tabSelected="1" zoomScale="75" zoomScaleNormal="75" zoomScalePageLayoutView="0" workbookViewId="0" topLeftCell="A1">
      <selection activeCell="V17" sqref="V17"/>
    </sheetView>
  </sheetViews>
  <sheetFormatPr defaultColWidth="9.00390625" defaultRowHeight="12.75"/>
  <cols>
    <col min="1" max="1" width="5.875" style="72" customWidth="1"/>
    <col min="2" max="2" width="43.75390625" style="36" customWidth="1"/>
    <col min="3" max="12" width="11.875" style="36" customWidth="1"/>
    <col min="13" max="14" width="12.00390625" style="36" customWidth="1"/>
    <col min="15" max="16384" width="9.125" style="36" customWidth="1"/>
  </cols>
  <sheetData>
    <row r="1" spans="1:14" ht="20.25">
      <c r="A1" s="50"/>
      <c r="B1" s="51"/>
      <c r="C1" s="51"/>
      <c r="D1" s="51"/>
      <c r="E1" s="51"/>
      <c r="F1" s="51"/>
      <c r="G1" s="51"/>
      <c r="H1" s="51"/>
      <c r="I1" s="51"/>
      <c r="J1" s="51"/>
      <c r="K1" s="79" t="s">
        <v>93</v>
      </c>
      <c r="L1" s="51"/>
      <c r="M1" s="51"/>
      <c r="N1" s="51"/>
    </row>
    <row r="2" spans="1:14" ht="20.25">
      <c r="A2" s="50"/>
      <c r="B2" s="51"/>
      <c r="C2" s="51"/>
      <c r="D2" s="51"/>
      <c r="E2" s="51"/>
      <c r="F2" s="51"/>
      <c r="G2" s="51"/>
      <c r="H2" s="51"/>
      <c r="I2" s="51"/>
      <c r="J2" s="51"/>
      <c r="K2" s="51" t="s">
        <v>94</v>
      </c>
      <c r="L2" s="51"/>
      <c r="M2" s="51"/>
      <c r="N2" s="51"/>
    </row>
    <row r="3" spans="1:14" ht="20.25">
      <c r="A3" s="50"/>
      <c r="B3" s="51"/>
      <c r="C3" s="51"/>
      <c r="D3" s="51"/>
      <c r="E3" s="51"/>
      <c r="F3" s="51"/>
      <c r="G3" s="51"/>
      <c r="H3" s="51"/>
      <c r="I3" s="51"/>
      <c r="J3" s="51"/>
      <c r="K3" s="51" t="s">
        <v>95</v>
      </c>
      <c r="L3" s="51"/>
      <c r="M3" s="51"/>
      <c r="N3" s="51"/>
    </row>
    <row r="4" spans="1:14" ht="20.25">
      <c r="A4" s="50"/>
      <c r="B4" s="51"/>
      <c r="C4" s="51"/>
      <c r="D4" s="51"/>
      <c r="E4" s="51"/>
      <c r="F4" s="51"/>
      <c r="G4" s="51"/>
      <c r="H4" s="51"/>
      <c r="I4" s="51"/>
      <c r="J4" s="51"/>
      <c r="K4" s="51" t="s">
        <v>96</v>
      </c>
      <c r="L4" s="51"/>
      <c r="M4" s="51"/>
      <c r="N4" s="51"/>
    </row>
    <row r="5" spans="1:14" ht="20.25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  <c r="L5" s="52"/>
      <c r="M5" s="51" t="s">
        <v>114</v>
      </c>
      <c r="N5" s="51"/>
    </row>
    <row r="6" spans="1:14" ht="2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20.25">
      <c r="A7" s="112" t="s">
        <v>97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20.25">
      <c r="A8" s="112" t="s">
        <v>117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.75">
      <c r="A9" s="53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5.75">
      <c r="A10" s="113" t="s">
        <v>0</v>
      </c>
      <c r="B10" s="114" t="s">
        <v>98</v>
      </c>
      <c r="C10" s="105" t="s">
        <v>99</v>
      </c>
      <c r="D10" s="105"/>
      <c r="E10" s="105" t="s">
        <v>100</v>
      </c>
      <c r="F10" s="105"/>
      <c r="G10" s="105" t="s">
        <v>101</v>
      </c>
      <c r="H10" s="105"/>
      <c r="I10" s="105" t="s">
        <v>102</v>
      </c>
      <c r="J10" s="105"/>
      <c r="K10" s="105" t="s">
        <v>103</v>
      </c>
      <c r="L10" s="105"/>
      <c r="M10" s="105" t="s">
        <v>1</v>
      </c>
      <c r="N10" s="105"/>
    </row>
    <row r="11" spans="1:14" ht="15.75">
      <c r="A11" s="113"/>
      <c r="B11" s="115"/>
      <c r="C11" s="8" t="s">
        <v>2</v>
      </c>
      <c r="D11" s="8" t="s">
        <v>3</v>
      </c>
      <c r="E11" s="8" t="s">
        <v>2</v>
      </c>
      <c r="F11" s="8" t="s">
        <v>3</v>
      </c>
      <c r="G11" s="8" t="s">
        <v>2</v>
      </c>
      <c r="H11" s="8" t="s">
        <v>3</v>
      </c>
      <c r="I11" s="8" t="s">
        <v>2</v>
      </c>
      <c r="J11" s="8" t="s">
        <v>3</v>
      </c>
      <c r="K11" s="8" t="s">
        <v>2</v>
      </c>
      <c r="L11" s="8" t="s">
        <v>3</v>
      </c>
      <c r="M11" s="8" t="s">
        <v>2</v>
      </c>
      <c r="N11" s="8" t="s">
        <v>3</v>
      </c>
    </row>
    <row r="12" spans="1:14" ht="12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</row>
    <row r="13" spans="1:14" ht="15.75">
      <c r="A13" s="28">
        <v>1</v>
      </c>
      <c r="B13" s="55" t="s">
        <v>5</v>
      </c>
      <c r="C13" s="28"/>
      <c r="D13" s="15"/>
      <c r="E13" s="28"/>
      <c r="F13" s="15"/>
      <c r="G13" s="28"/>
      <c r="H13" s="15"/>
      <c r="I13" s="28"/>
      <c r="J13" s="15"/>
      <c r="K13" s="28"/>
      <c r="L13" s="15"/>
      <c r="M13" s="28"/>
      <c r="N13" s="15"/>
    </row>
    <row r="14" spans="1:14" ht="15.75">
      <c r="A14" s="8" t="s">
        <v>4</v>
      </c>
      <c r="B14" s="40" t="s">
        <v>7</v>
      </c>
      <c r="C14" s="8">
        <v>8</v>
      </c>
      <c r="D14" s="20">
        <v>23.6</v>
      </c>
      <c r="E14" s="8">
        <v>18</v>
      </c>
      <c r="F14" s="20">
        <v>53.1</v>
      </c>
      <c r="G14" s="8">
        <v>20</v>
      </c>
      <c r="H14" s="20">
        <v>59</v>
      </c>
      <c r="I14" s="8">
        <v>8</v>
      </c>
      <c r="J14" s="20">
        <v>23.6</v>
      </c>
      <c r="K14" s="8"/>
      <c r="L14" s="20"/>
      <c r="M14" s="8">
        <f aca="true" t="shared" si="0" ref="M14:N41">C14+E14+G14+I14+K14</f>
        <v>54</v>
      </c>
      <c r="N14" s="20">
        <f t="shared" si="0"/>
        <v>159.29999999999998</v>
      </c>
    </row>
    <row r="15" spans="1:14" ht="15.75">
      <c r="A15" s="8" t="s">
        <v>6</v>
      </c>
      <c r="B15" s="40" t="s">
        <v>9</v>
      </c>
      <c r="C15" s="8">
        <v>3</v>
      </c>
      <c r="D15" s="20">
        <v>56.3</v>
      </c>
      <c r="E15" s="8">
        <v>11</v>
      </c>
      <c r="F15" s="20">
        <v>206.6</v>
      </c>
      <c r="G15" s="56" t="s">
        <v>121</v>
      </c>
      <c r="H15" s="20">
        <v>206.6</v>
      </c>
      <c r="I15" s="8">
        <v>8</v>
      </c>
      <c r="J15" s="20">
        <v>150.5</v>
      </c>
      <c r="K15" s="8"/>
      <c r="L15" s="20"/>
      <c r="M15" s="8">
        <f t="shared" si="0"/>
        <v>33</v>
      </c>
      <c r="N15" s="20">
        <f t="shared" si="0"/>
        <v>620</v>
      </c>
    </row>
    <row r="16" spans="1:14" ht="15.75">
      <c r="A16" s="8" t="s">
        <v>8</v>
      </c>
      <c r="B16" s="40" t="s">
        <v>11</v>
      </c>
      <c r="C16" s="8"/>
      <c r="D16" s="20"/>
      <c r="E16" s="8">
        <v>2</v>
      </c>
      <c r="F16" s="20">
        <v>180</v>
      </c>
      <c r="G16" s="8">
        <v>1</v>
      </c>
      <c r="H16" s="20">
        <v>90</v>
      </c>
      <c r="I16" s="8"/>
      <c r="J16" s="20"/>
      <c r="K16" s="8"/>
      <c r="L16" s="20"/>
      <c r="M16" s="8">
        <f t="shared" si="0"/>
        <v>3</v>
      </c>
      <c r="N16" s="20">
        <f t="shared" si="0"/>
        <v>270</v>
      </c>
    </row>
    <row r="17" spans="1:14" ht="15.75">
      <c r="A17" s="8" t="s">
        <v>10</v>
      </c>
      <c r="B17" s="40" t="s">
        <v>86</v>
      </c>
      <c r="C17" s="8"/>
      <c r="D17" s="20"/>
      <c r="E17" s="8"/>
      <c r="F17" s="20"/>
      <c r="G17" s="8">
        <v>1</v>
      </c>
      <c r="H17" s="20">
        <v>185</v>
      </c>
      <c r="I17" s="8">
        <v>1</v>
      </c>
      <c r="J17" s="20">
        <v>185</v>
      </c>
      <c r="K17" s="8"/>
      <c r="L17" s="20"/>
      <c r="M17" s="8">
        <f>C17+E17+G17+I17+K17</f>
        <v>2</v>
      </c>
      <c r="N17" s="20">
        <f>D17+F17+H17+J17+L17</f>
        <v>370</v>
      </c>
    </row>
    <row r="18" spans="1:14" ht="15.75">
      <c r="A18" s="57"/>
      <c r="B18" s="58" t="s">
        <v>104</v>
      </c>
      <c r="C18" s="57"/>
      <c r="D18" s="29">
        <f>D17+D16+D15+D14</f>
        <v>79.9</v>
      </c>
      <c r="E18" s="57"/>
      <c r="F18" s="29">
        <f>F17+F16+F15+F14</f>
        <v>439.70000000000005</v>
      </c>
      <c r="G18" s="57"/>
      <c r="H18" s="29">
        <f>H17+H16+H15+H14</f>
        <v>540.6</v>
      </c>
      <c r="I18" s="57"/>
      <c r="J18" s="29">
        <f>J17+J16+J15+J14</f>
        <v>359.1</v>
      </c>
      <c r="K18" s="57"/>
      <c r="L18" s="29">
        <f>L17+L16+L15+L14</f>
        <v>0</v>
      </c>
      <c r="M18" s="57"/>
      <c r="N18" s="29">
        <f>N17+N16+N15+N14</f>
        <v>1419.3</v>
      </c>
    </row>
    <row r="19" spans="1:14" ht="15.75">
      <c r="A19" s="28">
        <v>2</v>
      </c>
      <c r="B19" s="55" t="s">
        <v>12</v>
      </c>
      <c r="C19" s="28"/>
      <c r="D19" s="15"/>
      <c r="E19" s="28"/>
      <c r="F19" s="15"/>
      <c r="G19" s="28"/>
      <c r="H19" s="15"/>
      <c r="I19" s="28"/>
      <c r="J19" s="15"/>
      <c r="K19" s="28"/>
      <c r="L19" s="15"/>
      <c r="M19" s="28"/>
      <c r="N19" s="15"/>
    </row>
    <row r="20" spans="1:14" ht="15.75">
      <c r="A20" s="8" t="s">
        <v>13</v>
      </c>
      <c r="B20" s="40" t="s">
        <v>14</v>
      </c>
      <c r="C20" s="8">
        <v>153</v>
      </c>
      <c r="D20" s="20">
        <v>347.3</v>
      </c>
      <c r="E20" s="8">
        <v>400</v>
      </c>
      <c r="F20" s="20">
        <v>888</v>
      </c>
      <c r="G20" s="8">
        <v>400</v>
      </c>
      <c r="H20" s="20">
        <v>888</v>
      </c>
      <c r="I20" s="8">
        <v>200</v>
      </c>
      <c r="J20" s="20">
        <v>444</v>
      </c>
      <c r="K20" s="8"/>
      <c r="L20" s="20"/>
      <c r="M20" s="8">
        <f t="shared" si="0"/>
        <v>1153</v>
      </c>
      <c r="N20" s="20">
        <f t="shared" si="0"/>
        <v>2567.3</v>
      </c>
    </row>
    <row r="21" spans="1:14" ht="15.75">
      <c r="A21" s="8" t="s">
        <v>15</v>
      </c>
      <c r="B21" s="40" t="s">
        <v>16</v>
      </c>
      <c r="C21" s="8">
        <v>1400</v>
      </c>
      <c r="D21" s="20">
        <v>838.3</v>
      </c>
      <c r="E21" s="18">
        <v>4800</v>
      </c>
      <c r="F21" s="20">
        <v>2874.2</v>
      </c>
      <c r="G21" s="8">
        <v>4800</v>
      </c>
      <c r="H21" s="20">
        <v>2874.1</v>
      </c>
      <c r="I21" s="8">
        <v>2680</v>
      </c>
      <c r="J21" s="20">
        <v>1604.8</v>
      </c>
      <c r="K21" s="8"/>
      <c r="L21" s="20"/>
      <c r="M21" s="8">
        <f t="shared" si="0"/>
        <v>13680</v>
      </c>
      <c r="N21" s="20">
        <f t="shared" si="0"/>
        <v>8191.400000000001</v>
      </c>
    </row>
    <row r="22" spans="1:14" ht="15.75">
      <c r="A22" s="8" t="s">
        <v>17</v>
      </c>
      <c r="B22" s="40" t="s">
        <v>18</v>
      </c>
      <c r="C22" s="8">
        <v>2</v>
      </c>
      <c r="D22" s="20">
        <v>40</v>
      </c>
      <c r="E22" s="8">
        <v>5</v>
      </c>
      <c r="F22" s="20">
        <v>199.7</v>
      </c>
      <c r="G22" s="8">
        <v>5</v>
      </c>
      <c r="H22" s="20">
        <v>839.1</v>
      </c>
      <c r="I22" s="8">
        <v>3</v>
      </c>
      <c r="J22" s="20">
        <v>179.4</v>
      </c>
      <c r="K22" s="8"/>
      <c r="L22" s="20"/>
      <c r="M22" s="8">
        <f t="shared" si="0"/>
        <v>15</v>
      </c>
      <c r="N22" s="20">
        <f t="shared" si="0"/>
        <v>1258.2</v>
      </c>
    </row>
    <row r="23" spans="1:14" ht="15.75">
      <c r="A23" s="8" t="s">
        <v>19</v>
      </c>
      <c r="B23" s="40" t="s">
        <v>20</v>
      </c>
      <c r="C23" s="8">
        <v>240</v>
      </c>
      <c r="D23" s="20">
        <v>193.2</v>
      </c>
      <c r="E23" s="8">
        <v>830</v>
      </c>
      <c r="F23" s="20">
        <v>668.2</v>
      </c>
      <c r="G23" s="8">
        <v>830</v>
      </c>
      <c r="H23" s="20">
        <v>668.2</v>
      </c>
      <c r="I23" s="8">
        <v>747</v>
      </c>
      <c r="J23" s="20">
        <v>383.2</v>
      </c>
      <c r="K23" s="42"/>
      <c r="L23" s="41"/>
      <c r="M23" s="8">
        <f t="shared" si="0"/>
        <v>2647</v>
      </c>
      <c r="N23" s="20">
        <f t="shared" si="0"/>
        <v>1912.8000000000002</v>
      </c>
    </row>
    <row r="24" spans="1:14" ht="15.75">
      <c r="A24" s="8" t="s">
        <v>21</v>
      </c>
      <c r="B24" s="40" t="s">
        <v>22</v>
      </c>
      <c r="C24" s="8"/>
      <c r="D24" s="20"/>
      <c r="E24" s="8"/>
      <c r="F24" s="20"/>
      <c r="G24" s="8">
        <v>150</v>
      </c>
      <c r="H24" s="20">
        <v>127.3</v>
      </c>
      <c r="I24" s="8"/>
      <c r="J24" s="20"/>
      <c r="K24" s="8"/>
      <c r="L24" s="20"/>
      <c r="M24" s="8">
        <f>C24+E24+G24+I24+K24</f>
        <v>150</v>
      </c>
      <c r="N24" s="20">
        <f>D24+F24+H24+J24+L24</f>
        <v>127.3</v>
      </c>
    </row>
    <row r="25" spans="1:17" ht="15.75">
      <c r="A25" s="57"/>
      <c r="B25" s="58" t="s">
        <v>104</v>
      </c>
      <c r="C25" s="57"/>
      <c r="D25" s="29">
        <f>SUM(D20:D24)</f>
        <v>1418.8</v>
      </c>
      <c r="E25" s="57"/>
      <c r="F25" s="29">
        <f>SUM(F20:F24)</f>
        <v>4630.099999999999</v>
      </c>
      <c r="G25" s="57"/>
      <c r="H25" s="29">
        <f>SUM(H20:H24)</f>
        <v>5396.7</v>
      </c>
      <c r="I25" s="57"/>
      <c r="J25" s="29">
        <f>SUM(J20:J24)</f>
        <v>2611.4</v>
      </c>
      <c r="K25" s="57"/>
      <c r="L25" s="29">
        <f>SUM(L20:L24)</f>
        <v>0</v>
      </c>
      <c r="M25" s="57"/>
      <c r="N25" s="29">
        <f t="shared" si="0"/>
        <v>14056.999999999998</v>
      </c>
      <c r="Q25" s="59"/>
    </row>
    <row r="26" spans="1:14" ht="15.75">
      <c r="A26" s="28">
        <v>3</v>
      </c>
      <c r="B26" s="55" t="s">
        <v>23</v>
      </c>
      <c r="C26" s="28"/>
      <c r="D26" s="15"/>
      <c r="E26" s="28"/>
      <c r="F26" s="15"/>
      <c r="G26" s="28"/>
      <c r="H26" s="15"/>
      <c r="I26" s="28"/>
      <c r="J26" s="15"/>
      <c r="K26" s="28"/>
      <c r="L26" s="15"/>
      <c r="M26" s="28"/>
      <c r="N26" s="15"/>
    </row>
    <row r="27" spans="1:14" ht="15.75">
      <c r="A27" s="8" t="s">
        <v>24</v>
      </c>
      <c r="B27" s="40" t="s">
        <v>25</v>
      </c>
      <c r="C27" s="8">
        <v>6</v>
      </c>
      <c r="D27" s="20">
        <v>14.8</v>
      </c>
      <c r="E27" s="8">
        <v>21</v>
      </c>
      <c r="F27" s="20">
        <v>51.6</v>
      </c>
      <c r="G27" s="8">
        <v>21</v>
      </c>
      <c r="H27" s="20">
        <v>51.6</v>
      </c>
      <c r="I27" s="8">
        <v>11</v>
      </c>
      <c r="J27" s="20">
        <f>I27*2.45</f>
        <v>26.950000000000003</v>
      </c>
      <c r="K27" s="8"/>
      <c r="L27" s="20"/>
      <c r="M27" s="8">
        <f t="shared" si="0"/>
        <v>59</v>
      </c>
      <c r="N27" s="20">
        <f t="shared" si="0"/>
        <v>144.95</v>
      </c>
    </row>
    <row r="28" spans="1:14" ht="15.75">
      <c r="A28" s="8" t="s">
        <v>26</v>
      </c>
      <c r="B28" s="40" t="s">
        <v>27</v>
      </c>
      <c r="C28" s="8">
        <v>2</v>
      </c>
      <c r="D28" s="20">
        <v>7</v>
      </c>
      <c r="E28" s="8">
        <v>4</v>
      </c>
      <c r="F28" s="20">
        <v>14</v>
      </c>
      <c r="G28" s="8">
        <v>4</v>
      </c>
      <c r="H28" s="20">
        <v>14</v>
      </c>
      <c r="I28" s="8">
        <v>2</v>
      </c>
      <c r="J28" s="20">
        <v>7</v>
      </c>
      <c r="K28" s="8"/>
      <c r="L28" s="20"/>
      <c r="M28" s="8">
        <f>C28+E28+G28+I28+K28</f>
        <v>12</v>
      </c>
      <c r="N28" s="20">
        <f>D28+F28+H28+J28+L28</f>
        <v>42</v>
      </c>
    </row>
    <row r="29" spans="1:14" ht="15.75">
      <c r="A29" s="8" t="s">
        <v>28</v>
      </c>
      <c r="B29" s="40" t="s">
        <v>29</v>
      </c>
      <c r="C29" s="8">
        <v>6</v>
      </c>
      <c r="D29" s="20">
        <v>5.5</v>
      </c>
      <c r="E29" s="8">
        <v>21</v>
      </c>
      <c r="F29" s="20">
        <v>19.3</v>
      </c>
      <c r="G29" s="8">
        <v>21</v>
      </c>
      <c r="H29" s="20">
        <v>19.3</v>
      </c>
      <c r="I29" s="8">
        <v>11</v>
      </c>
      <c r="J29" s="20">
        <v>10.1</v>
      </c>
      <c r="K29" s="8"/>
      <c r="L29" s="20"/>
      <c r="M29" s="8">
        <f t="shared" si="0"/>
        <v>59</v>
      </c>
      <c r="N29" s="20">
        <f t="shared" si="0"/>
        <v>54.2</v>
      </c>
    </row>
    <row r="30" spans="1:14" ht="15.75">
      <c r="A30" s="8" t="s">
        <v>30</v>
      </c>
      <c r="B30" s="40" t="s">
        <v>31</v>
      </c>
      <c r="C30" s="8">
        <v>2</v>
      </c>
      <c r="D30" s="20">
        <v>5</v>
      </c>
      <c r="E30" s="8">
        <v>5</v>
      </c>
      <c r="F30" s="20">
        <v>12.5</v>
      </c>
      <c r="G30" s="8">
        <v>5</v>
      </c>
      <c r="H30" s="20">
        <v>12.5</v>
      </c>
      <c r="I30" s="8">
        <v>2</v>
      </c>
      <c r="J30" s="20">
        <v>5</v>
      </c>
      <c r="K30" s="8"/>
      <c r="L30" s="20"/>
      <c r="M30" s="8">
        <f>C30+E30+G30+I30+K30</f>
        <v>14</v>
      </c>
      <c r="N30" s="20">
        <f>D30+F30+H30+J30+L30</f>
        <v>35</v>
      </c>
    </row>
    <row r="31" spans="1:14" ht="15.75">
      <c r="A31" s="8" t="s">
        <v>32</v>
      </c>
      <c r="B31" s="40" t="s">
        <v>33</v>
      </c>
      <c r="C31" s="8"/>
      <c r="D31" s="20"/>
      <c r="E31" s="8"/>
      <c r="F31" s="20"/>
      <c r="G31" s="8"/>
      <c r="H31" s="20"/>
      <c r="I31" s="8"/>
      <c r="J31" s="20"/>
      <c r="K31" s="8">
        <v>59</v>
      </c>
      <c r="L31" s="20"/>
      <c r="M31" s="8">
        <v>59</v>
      </c>
      <c r="N31" s="20"/>
    </row>
    <row r="32" spans="1:14" ht="15.75">
      <c r="A32" s="8" t="s">
        <v>34</v>
      </c>
      <c r="B32" s="40" t="s">
        <v>35</v>
      </c>
      <c r="C32" s="8">
        <v>2</v>
      </c>
      <c r="D32" s="20">
        <v>18.2</v>
      </c>
      <c r="E32" s="8">
        <v>8</v>
      </c>
      <c r="F32" s="20">
        <v>72.8</v>
      </c>
      <c r="G32" s="8">
        <v>8</v>
      </c>
      <c r="H32" s="20">
        <v>72.8</v>
      </c>
      <c r="I32" s="8">
        <v>6</v>
      </c>
      <c r="J32" s="20">
        <v>54.7</v>
      </c>
      <c r="K32" s="8"/>
      <c r="L32" s="20"/>
      <c r="M32" s="8">
        <f t="shared" si="0"/>
        <v>24</v>
      </c>
      <c r="N32" s="20">
        <f t="shared" si="0"/>
        <v>218.5</v>
      </c>
    </row>
    <row r="33" spans="1:14" ht="15.75">
      <c r="A33" s="8" t="s">
        <v>36</v>
      </c>
      <c r="B33" s="40" t="s">
        <v>37</v>
      </c>
      <c r="C33" s="8">
        <v>0</v>
      </c>
      <c r="D33" s="20"/>
      <c r="E33" s="8">
        <v>0</v>
      </c>
      <c r="F33" s="20"/>
      <c r="G33" s="8">
        <v>0</v>
      </c>
      <c r="H33" s="20"/>
      <c r="I33" s="8">
        <v>0</v>
      </c>
      <c r="J33" s="20"/>
      <c r="K33" s="8"/>
      <c r="L33" s="20"/>
      <c r="M33" s="8">
        <f t="shared" si="0"/>
        <v>0</v>
      </c>
      <c r="N33" s="20"/>
    </row>
    <row r="34" spans="1:14" ht="15.75">
      <c r="A34" s="8" t="s">
        <v>38</v>
      </c>
      <c r="B34" s="40" t="s">
        <v>39</v>
      </c>
      <c r="C34" s="8">
        <v>2</v>
      </c>
      <c r="D34" s="20">
        <v>4.4</v>
      </c>
      <c r="E34" s="8">
        <v>5</v>
      </c>
      <c r="F34" s="20">
        <v>11</v>
      </c>
      <c r="G34" s="8">
        <v>5</v>
      </c>
      <c r="H34" s="20">
        <v>11</v>
      </c>
      <c r="I34" s="8">
        <v>3</v>
      </c>
      <c r="J34" s="20">
        <v>6.6</v>
      </c>
      <c r="K34" s="8"/>
      <c r="L34" s="20"/>
      <c r="M34" s="8">
        <f t="shared" si="0"/>
        <v>15</v>
      </c>
      <c r="N34" s="20">
        <f t="shared" si="0"/>
        <v>33</v>
      </c>
    </row>
    <row r="35" spans="1:14" ht="15.75">
      <c r="A35" s="8" t="s">
        <v>40</v>
      </c>
      <c r="B35" s="40" t="s">
        <v>41</v>
      </c>
      <c r="C35" s="8"/>
      <c r="D35" s="20"/>
      <c r="E35" s="8">
        <v>300</v>
      </c>
      <c r="F35" s="20">
        <v>15</v>
      </c>
      <c r="G35" s="8">
        <v>300</v>
      </c>
      <c r="H35" s="20">
        <v>15</v>
      </c>
      <c r="I35" s="8">
        <v>260</v>
      </c>
      <c r="J35" s="20">
        <v>13</v>
      </c>
      <c r="K35" s="8"/>
      <c r="L35" s="20"/>
      <c r="M35" s="8">
        <f t="shared" si="0"/>
        <v>860</v>
      </c>
      <c r="N35" s="20">
        <f t="shared" si="0"/>
        <v>43</v>
      </c>
    </row>
    <row r="36" spans="1:14" ht="15.75">
      <c r="A36" s="8" t="s">
        <v>42</v>
      </c>
      <c r="B36" s="40" t="s">
        <v>43</v>
      </c>
      <c r="C36" s="8"/>
      <c r="D36" s="20"/>
      <c r="E36" s="8">
        <v>80</v>
      </c>
      <c r="F36" s="20">
        <v>22.4</v>
      </c>
      <c r="G36" s="8">
        <v>80</v>
      </c>
      <c r="H36" s="20">
        <v>22.4</v>
      </c>
      <c r="I36" s="8">
        <v>30</v>
      </c>
      <c r="J36" s="20">
        <v>8.4</v>
      </c>
      <c r="K36" s="8"/>
      <c r="L36" s="20"/>
      <c r="M36" s="8">
        <f t="shared" si="0"/>
        <v>190</v>
      </c>
      <c r="N36" s="20">
        <f t="shared" si="0"/>
        <v>53.199999999999996</v>
      </c>
    </row>
    <row r="37" spans="1:14" ht="15.75">
      <c r="A37" s="8" t="s">
        <v>44</v>
      </c>
      <c r="B37" s="40" t="s">
        <v>45</v>
      </c>
      <c r="C37" s="8"/>
      <c r="D37" s="20"/>
      <c r="E37" s="8"/>
      <c r="F37" s="20"/>
      <c r="G37" s="8"/>
      <c r="H37" s="20"/>
      <c r="I37" s="8">
        <v>32</v>
      </c>
      <c r="J37" s="20">
        <v>9</v>
      </c>
      <c r="K37" s="8"/>
      <c r="L37" s="20"/>
      <c r="M37" s="8">
        <f>C37+E37+G37+I37+K37</f>
        <v>32</v>
      </c>
      <c r="N37" s="20">
        <f>D37+F37+H37+J37+L37</f>
        <v>9</v>
      </c>
    </row>
    <row r="38" spans="1:14" ht="15.75">
      <c r="A38" s="8" t="s">
        <v>46</v>
      </c>
      <c r="B38" s="40" t="s">
        <v>47</v>
      </c>
      <c r="C38" s="8"/>
      <c r="D38" s="20"/>
      <c r="E38" s="8"/>
      <c r="F38" s="20"/>
      <c r="G38" s="8">
        <v>3</v>
      </c>
      <c r="H38" s="20">
        <v>13.5</v>
      </c>
      <c r="I38" s="8"/>
      <c r="J38" s="20"/>
      <c r="K38" s="8"/>
      <c r="L38" s="20"/>
      <c r="M38" s="8">
        <f>C38+E38+G38+I38+K38</f>
        <v>3</v>
      </c>
      <c r="N38" s="20">
        <f>D38+F38+H38+J38+L38</f>
        <v>13.5</v>
      </c>
    </row>
    <row r="39" spans="1:14" ht="15.75">
      <c r="A39" s="8" t="s">
        <v>48</v>
      </c>
      <c r="B39" s="40" t="s">
        <v>49</v>
      </c>
      <c r="C39" s="8">
        <v>2</v>
      </c>
      <c r="D39" s="20">
        <v>5.6</v>
      </c>
      <c r="E39" s="8">
        <v>5</v>
      </c>
      <c r="F39" s="20">
        <v>14</v>
      </c>
      <c r="G39" s="8">
        <v>5</v>
      </c>
      <c r="H39" s="20">
        <v>14</v>
      </c>
      <c r="I39" s="8">
        <v>4</v>
      </c>
      <c r="J39" s="20">
        <v>11.2</v>
      </c>
      <c r="K39" s="8"/>
      <c r="L39" s="20"/>
      <c r="M39" s="8">
        <f t="shared" si="0"/>
        <v>16</v>
      </c>
      <c r="N39" s="20">
        <f t="shared" si="0"/>
        <v>44.8</v>
      </c>
    </row>
    <row r="40" spans="1:14" ht="15.75">
      <c r="A40" s="8" t="s">
        <v>50</v>
      </c>
      <c r="B40" s="40" t="s">
        <v>51</v>
      </c>
      <c r="C40" s="8"/>
      <c r="D40" s="20"/>
      <c r="E40" s="8">
        <v>130</v>
      </c>
      <c r="F40" s="20">
        <v>39.7</v>
      </c>
      <c r="G40" s="8">
        <v>130</v>
      </c>
      <c r="H40" s="20">
        <v>39.7</v>
      </c>
      <c r="I40" s="8">
        <v>120</v>
      </c>
      <c r="J40" s="20">
        <v>36.6</v>
      </c>
      <c r="K40" s="8"/>
      <c r="L40" s="20"/>
      <c r="M40" s="8">
        <f t="shared" si="0"/>
        <v>380</v>
      </c>
      <c r="N40" s="20">
        <f t="shared" si="0"/>
        <v>116</v>
      </c>
    </row>
    <row r="41" spans="1:14" ht="15.75">
      <c r="A41" s="8" t="s">
        <v>52</v>
      </c>
      <c r="B41" s="40" t="s">
        <v>53</v>
      </c>
      <c r="C41" s="8"/>
      <c r="D41" s="20"/>
      <c r="E41" s="8"/>
      <c r="F41" s="20"/>
      <c r="G41" s="8">
        <v>4</v>
      </c>
      <c r="H41" s="20">
        <v>12</v>
      </c>
      <c r="I41" s="8">
        <v>7</v>
      </c>
      <c r="J41" s="20">
        <v>21</v>
      </c>
      <c r="K41" s="8"/>
      <c r="L41" s="20"/>
      <c r="M41" s="8">
        <f t="shared" si="0"/>
        <v>11</v>
      </c>
      <c r="N41" s="20">
        <f t="shared" si="0"/>
        <v>33</v>
      </c>
    </row>
    <row r="42" spans="1:14" ht="15.75">
      <c r="A42" s="8" t="s">
        <v>54</v>
      </c>
      <c r="B42" s="40" t="s">
        <v>55</v>
      </c>
      <c r="C42" s="8"/>
      <c r="D42" s="20"/>
      <c r="E42" s="8"/>
      <c r="F42" s="20"/>
      <c r="G42" s="8"/>
      <c r="H42" s="20"/>
      <c r="I42" s="8"/>
      <c r="J42" s="20"/>
      <c r="K42" s="8">
        <v>77</v>
      </c>
      <c r="L42" s="20"/>
      <c r="M42" s="8">
        <v>77</v>
      </c>
      <c r="N42" s="20"/>
    </row>
    <row r="43" spans="1:14" ht="15.75">
      <c r="A43" s="60" t="s">
        <v>56</v>
      </c>
      <c r="B43" s="40" t="s">
        <v>88</v>
      </c>
      <c r="C43" s="8">
        <v>2</v>
      </c>
      <c r="D43" s="20">
        <v>11.7</v>
      </c>
      <c r="E43" s="8">
        <v>12</v>
      </c>
      <c r="F43" s="20">
        <v>69.5</v>
      </c>
      <c r="G43" s="8">
        <v>12</v>
      </c>
      <c r="H43" s="20">
        <v>69.5</v>
      </c>
      <c r="I43" s="8">
        <v>8</v>
      </c>
      <c r="J43" s="20">
        <v>46.3</v>
      </c>
      <c r="K43" s="8"/>
      <c r="L43" s="20"/>
      <c r="M43" s="8">
        <f aca="true" t="shared" si="1" ref="M43:N46">C43+E43+G43+I43+K43</f>
        <v>34</v>
      </c>
      <c r="N43" s="20">
        <f t="shared" si="1"/>
        <v>197</v>
      </c>
    </row>
    <row r="44" spans="1:14" ht="32.25" customHeight="1">
      <c r="A44" s="86" t="s">
        <v>115</v>
      </c>
      <c r="B44" s="87" t="s">
        <v>133</v>
      </c>
      <c r="C44" s="86">
        <v>3</v>
      </c>
      <c r="D44" s="81">
        <v>274.8</v>
      </c>
      <c r="E44" s="86"/>
      <c r="F44" s="81"/>
      <c r="G44" s="86"/>
      <c r="H44" s="81"/>
      <c r="I44" s="86"/>
      <c r="J44" s="81"/>
      <c r="K44" s="86"/>
      <c r="L44" s="81"/>
      <c r="M44" s="86">
        <f t="shared" si="1"/>
        <v>3</v>
      </c>
      <c r="N44" s="81">
        <f t="shared" si="1"/>
        <v>274.8</v>
      </c>
    </row>
    <row r="45" spans="1:14" ht="32.25" customHeight="1">
      <c r="A45" s="86" t="s">
        <v>126</v>
      </c>
      <c r="B45" s="87" t="s">
        <v>134</v>
      </c>
      <c r="C45" s="86"/>
      <c r="D45" s="81"/>
      <c r="E45" s="86"/>
      <c r="F45" s="81"/>
      <c r="G45" s="86">
        <v>1</v>
      </c>
      <c r="H45" s="81">
        <v>70.31</v>
      </c>
      <c r="I45" s="86">
        <v>7</v>
      </c>
      <c r="J45" s="81">
        <v>57.589</v>
      </c>
      <c r="K45" s="86">
        <v>7</v>
      </c>
      <c r="L45" s="81">
        <v>57.589</v>
      </c>
      <c r="M45" s="86">
        <f t="shared" si="1"/>
        <v>15</v>
      </c>
      <c r="N45" s="81">
        <f t="shared" si="1"/>
        <v>185.488</v>
      </c>
    </row>
    <row r="46" spans="1:14" ht="32.25" customHeight="1">
      <c r="A46" s="86" t="s">
        <v>127</v>
      </c>
      <c r="B46" s="87" t="s">
        <v>135</v>
      </c>
      <c r="C46" s="86"/>
      <c r="D46" s="81"/>
      <c r="E46" s="86"/>
      <c r="F46" s="81"/>
      <c r="G46" s="86"/>
      <c r="H46" s="81"/>
      <c r="I46" s="86">
        <v>3</v>
      </c>
      <c r="J46" s="81">
        <v>87.8</v>
      </c>
      <c r="K46" s="86"/>
      <c r="L46" s="81"/>
      <c r="M46" s="86">
        <f t="shared" si="1"/>
        <v>3</v>
      </c>
      <c r="N46" s="81">
        <f t="shared" si="1"/>
        <v>87.8</v>
      </c>
    </row>
    <row r="47" spans="1:14" ht="15.75">
      <c r="A47" s="57"/>
      <c r="B47" s="58" t="s">
        <v>104</v>
      </c>
      <c r="C47" s="57"/>
      <c r="D47" s="29">
        <f>SUM(D27:D46)</f>
        <v>347</v>
      </c>
      <c r="E47" s="57"/>
      <c r="F47" s="29">
        <f>SUM(F27:F46)</f>
        <v>341.8</v>
      </c>
      <c r="G47" s="57"/>
      <c r="H47" s="29">
        <f>SUM(H27:H46)</f>
        <v>437.61</v>
      </c>
      <c r="I47" s="57"/>
      <c r="J47" s="29">
        <f>SUM(J27:J46)</f>
        <v>401.239</v>
      </c>
      <c r="K47" s="57"/>
      <c r="L47" s="29">
        <f>SUM(L27:L46)</f>
        <v>57.589</v>
      </c>
      <c r="M47" s="57"/>
      <c r="N47" s="29">
        <f>SUM(N27:N46)</f>
        <v>1585.238</v>
      </c>
    </row>
    <row r="48" spans="1:14" ht="15.75" customHeight="1">
      <c r="A48" s="28">
        <v>4</v>
      </c>
      <c r="B48" s="61" t="s">
        <v>57</v>
      </c>
      <c r="C48" s="28"/>
      <c r="D48" s="15"/>
      <c r="E48" s="28"/>
      <c r="F48" s="15"/>
      <c r="G48" s="28"/>
      <c r="H48" s="15"/>
      <c r="I48" s="28"/>
      <c r="J48" s="15"/>
      <c r="K48" s="28"/>
      <c r="L48" s="15"/>
      <c r="M48" s="28"/>
      <c r="N48" s="15"/>
    </row>
    <row r="49" spans="1:14" ht="15.75">
      <c r="A49" s="8" t="s">
        <v>58</v>
      </c>
      <c r="B49" s="40" t="s">
        <v>59</v>
      </c>
      <c r="C49" s="8"/>
      <c r="D49" s="20"/>
      <c r="E49" s="8"/>
      <c r="F49" s="20"/>
      <c r="G49" s="8"/>
      <c r="H49" s="20"/>
      <c r="I49" s="8"/>
      <c r="J49" s="20"/>
      <c r="K49" s="8"/>
      <c r="L49" s="20"/>
      <c r="M49" s="8"/>
      <c r="N49" s="20"/>
    </row>
    <row r="50" spans="1:14" ht="15.75">
      <c r="A50" s="8" t="s">
        <v>60</v>
      </c>
      <c r="B50" s="40" t="s">
        <v>61</v>
      </c>
      <c r="C50" s="8"/>
      <c r="D50" s="20"/>
      <c r="E50" s="8"/>
      <c r="F50" s="20"/>
      <c r="G50" s="8"/>
      <c r="H50" s="20"/>
      <c r="I50" s="8"/>
      <c r="J50" s="20"/>
      <c r="K50" s="8"/>
      <c r="L50" s="20"/>
      <c r="M50" s="8"/>
      <c r="N50" s="20"/>
    </row>
    <row r="51" spans="1:14" ht="15.75">
      <c r="A51" s="8" t="s">
        <v>62</v>
      </c>
      <c r="B51" s="40" t="s">
        <v>63</v>
      </c>
      <c r="C51" s="8">
        <v>2300</v>
      </c>
      <c r="D51" s="20">
        <f>C51*462/1000</f>
        <v>1062.6</v>
      </c>
      <c r="E51" s="8">
        <v>4700</v>
      </c>
      <c r="F51" s="20">
        <f>E51*462/1000</f>
        <v>2171.4</v>
      </c>
      <c r="G51" s="8">
        <v>3000</v>
      </c>
      <c r="H51" s="20">
        <f>G51*462/1000</f>
        <v>1386</v>
      </c>
      <c r="I51" s="8">
        <v>3500</v>
      </c>
      <c r="J51" s="20">
        <f>I51*462/1000</f>
        <v>1617</v>
      </c>
      <c r="K51" s="8">
        <v>1454</v>
      </c>
      <c r="L51" s="20">
        <f>K51*462/1000</f>
        <v>671.748</v>
      </c>
      <c r="M51" s="8">
        <f>C51+E51+G51+I51+K51</f>
        <v>14954</v>
      </c>
      <c r="N51" s="20">
        <f>D51+F51+H51+J51+L51</f>
        <v>6908.748</v>
      </c>
    </row>
    <row r="52" spans="1:14" ht="15.75">
      <c r="A52" s="8" t="s">
        <v>105</v>
      </c>
      <c r="B52" s="40" t="s">
        <v>64</v>
      </c>
      <c r="C52" s="8"/>
      <c r="D52" s="20"/>
      <c r="E52" s="8"/>
      <c r="F52" s="20"/>
      <c r="G52" s="8"/>
      <c r="H52" s="20"/>
      <c r="I52" s="8"/>
      <c r="J52" s="20"/>
      <c r="K52" s="8"/>
      <c r="L52" s="20"/>
      <c r="M52" s="8"/>
      <c r="N52" s="20"/>
    </row>
    <row r="53" spans="1:14" ht="15.75">
      <c r="A53" s="57"/>
      <c r="B53" s="58" t="s">
        <v>104</v>
      </c>
      <c r="C53" s="57"/>
      <c r="D53" s="29">
        <f>SUM(D49:D52)</f>
        <v>1062.6</v>
      </c>
      <c r="E53" s="57"/>
      <c r="F53" s="29">
        <f>SUM(F49:F52)</f>
        <v>2171.4</v>
      </c>
      <c r="G53" s="57"/>
      <c r="H53" s="29">
        <f>SUM(H49:H52)</f>
        <v>1386</v>
      </c>
      <c r="I53" s="57"/>
      <c r="J53" s="29">
        <f>SUM(J49:J52)</f>
        <v>1617</v>
      </c>
      <c r="K53" s="57"/>
      <c r="L53" s="29">
        <f>SUM(L49:L52)</f>
        <v>671.748</v>
      </c>
      <c r="M53" s="57"/>
      <c r="N53" s="29">
        <f>D53+F53+H53+J53+L53</f>
        <v>6908.748</v>
      </c>
    </row>
    <row r="54" spans="1:14" ht="15.75">
      <c r="A54" s="28">
        <v>5</v>
      </c>
      <c r="B54" s="55" t="s">
        <v>65</v>
      </c>
      <c r="C54" s="28"/>
      <c r="D54" s="15"/>
      <c r="E54" s="28"/>
      <c r="F54" s="15"/>
      <c r="G54" s="28"/>
      <c r="H54" s="15"/>
      <c r="I54" s="28"/>
      <c r="J54" s="15"/>
      <c r="K54" s="28"/>
      <c r="L54" s="15"/>
      <c r="M54" s="28"/>
      <c r="N54" s="15"/>
    </row>
    <row r="55" spans="1:14" ht="15.75">
      <c r="A55" s="8" t="s">
        <v>66</v>
      </c>
      <c r="B55" s="40" t="s">
        <v>67</v>
      </c>
      <c r="C55" s="8"/>
      <c r="D55" s="20"/>
      <c r="E55" s="8"/>
      <c r="F55" s="20"/>
      <c r="G55" s="8"/>
      <c r="H55" s="20"/>
      <c r="I55" s="8"/>
      <c r="J55" s="20"/>
      <c r="K55" s="8"/>
      <c r="L55" s="20"/>
      <c r="M55" s="8"/>
      <c r="N55" s="20"/>
    </row>
    <row r="56" spans="1:14" ht="15.75">
      <c r="A56" s="62" t="s">
        <v>68</v>
      </c>
      <c r="B56" s="40" t="s">
        <v>69</v>
      </c>
      <c r="C56" s="8"/>
      <c r="D56" s="20"/>
      <c r="E56" s="8"/>
      <c r="F56" s="20"/>
      <c r="G56" s="8"/>
      <c r="H56" s="20"/>
      <c r="I56" s="8"/>
      <c r="J56" s="20"/>
      <c r="K56" s="8">
        <v>22</v>
      </c>
      <c r="L56" s="20">
        <v>60.5</v>
      </c>
      <c r="M56" s="8"/>
      <c r="N56" s="20">
        <f>D56+F56+H56+J56+L56</f>
        <v>60.5</v>
      </c>
    </row>
    <row r="57" spans="1:17" ht="15.75">
      <c r="A57" s="62" t="s">
        <v>106</v>
      </c>
      <c r="B57" s="40" t="s">
        <v>89</v>
      </c>
      <c r="C57" s="8"/>
      <c r="D57" s="20">
        <v>15</v>
      </c>
      <c r="E57" s="8"/>
      <c r="F57" s="20">
        <v>35</v>
      </c>
      <c r="G57" s="8"/>
      <c r="H57" s="20">
        <v>35</v>
      </c>
      <c r="I57" s="8"/>
      <c r="J57" s="20">
        <v>30</v>
      </c>
      <c r="K57" s="8"/>
      <c r="L57" s="20">
        <v>25</v>
      </c>
      <c r="M57" s="8"/>
      <c r="N57" s="20">
        <f>D57+F57+H57+J57+L57</f>
        <v>140</v>
      </c>
      <c r="Q57" s="59"/>
    </row>
    <row r="58" spans="1:14" ht="15.75">
      <c r="A58" s="57"/>
      <c r="B58" s="58" t="s">
        <v>104</v>
      </c>
      <c r="C58" s="57"/>
      <c r="D58" s="29">
        <f>D57+D56</f>
        <v>15</v>
      </c>
      <c r="E58" s="57"/>
      <c r="F58" s="29">
        <f>F57+F56</f>
        <v>35</v>
      </c>
      <c r="G58" s="57"/>
      <c r="H58" s="29">
        <f>H57+H56</f>
        <v>35</v>
      </c>
      <c r="I58" s="57"/>
      <c r="J58" s="29">
        <f>J57+J56</f>
        <v>30</v>
      </c>
      <c r="K58" s="57"/>
      <c r="L58" s="29">
        <f>L57+L56</f>
        <v>85.5</v>
      </c>
      <c r="M58" s="57"/>
      <c r="N58" s="29">
        <f>N57+N56</f>
        <v>200.5</v>
      </c>
    </row>
    <row r="59" spans="1:14" ht="15.75">
      <c r="A59" s="118" t="s">
        <v>107</v>
      </c>
      <c r="B59" s="119"/>
      <c r="C59" s="37"/>
      <c r="D59" s="38">
        <f>D58+D53+D47+D25+D18</f>
        <v>2923.2999999999997</v>
      </c>
      <c r="E59" s="37"/>
      <c r="F59" s="38">
        <f>F58+F53+F47+F25+F18</f>
        <v>7617.999999999999</v>
      </c>
      <c r="G59" s="37"/>
      <c r="H59" s="38">
        <f>H58+H53+H47+H25+H18</f>
        <v>7795.91</v>
      </c>
      <c r="I59" s="37"/>
      <c r="J59" s="38">
        <f>J58+J53+J47+J25+J18</f>
        <v>5018.7390000000005</v>
      </c>
      <c r="K59" s="37"/>
      <c r="L59" s="38">
        <f>L58+L53+L47+L25+L18</f>
        <v>814.837</v>
      </c>
      <c r="M59" s="37"/>
      <c r="N59" s="38">
        <f>N58+N53+N47+N25+N18</f>
        <v>24170.785999999996</v>
      </c>
    </row>
    <row r="60" spans="1:14" ht="15.75">
      <c r="A60" s="120" t="s">
        <v>108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</row>
    <row r="61" spans="1:14" ht="15.75">
      <c r="A61" s="106" t="s">
        <v>109</v>
      </c>
      <c r="B61" s="107"/>
      <c r="C61" s="33"/>
      <c r="D61" s="31">
        <v>1618.6</v>
      </c>
      <c r="E61" s="33"/>
      <c r="F61" s="31">
        <f>F53+219.5+332</f>
        <v>2722.9</v>
      </c>
      <c r="G61" s="33"/>
      <c r="H61" s="31">
        <v>1582.6</v>
      </c>
      <c r="I61" s="33"/>
      <c r="J61" s="31">
        <v>1882.2</v>
      </c>
      <c r="K61" s="33"/>
      <c r="L61" s="31">
        <v>789.8</v>
      </c>
      <c r="M61" s="33"/>
      <c r="N61" s="48">
        <f aca="true" t="shared" si="2" ref="N61:N67">D61+F61+H61+J61+L61</f>
        <v>8596.1</v>
      </c>
    </row>
    <row r="62" spans="1:14" ht="15.75">
      <c r="A62" s="106" t="s">
        <v>110</v>
      </c>
      <c r="B62" s="107"/>
      <c r="C62" s="33"/>
      <c r="D62" s="31">
        <v>146</v>
      </c>
      <c r="E62" s="33"/>
      <c r="F62" s="31">
        <v>776.2</v>
      </c>
      <c r="G62" s="33"/>
      <c r="H62" s="31">
        <v>1323</v>
      </c>
      <c r="I62" s="33"/>
      <c r="J62" s="31">
        <v>684.6</v>
      </c>
      <c r="K62" s="33"/>
      <c r="L62" s="31"/>
      <c r="M62" s="33"/>
      <c r="N62" s="48">
        <f t="shared" si="2"/>
        <v>2929.7999999999997</v>
      </c>
    </row>
    <row r="63" spans="1:14" ht="15.75">
      <c r="A63" s="108" t="s">
        <v>123</v>
      </c>
      <c r="B63" s="109"/>
      <c r="C63" s="33"/>
      <c r="D63" s="31">
        <v>193.2</v>
      </c>
      <c r="E63" s="33"/>
      <c r="F63" s="31">
        <v>668.2</v>
      </c>
      <c r="G63" s="33"/>
      <c r="H63" s="31">
        <v>464.5</v>
      </c>
      <c r="I63" s="33"/>
      <c r="J63" s="31">
        <v>196.9</v>
      </c>
      <c r="K63" s="33"/>
      <c r="L63" s="31"/>
      <c r="M63" s="33"/>
      <c r="N63" s="48">
        <f t="shared" si="2"/>
        <v>1522.8000000000002</v>
      </c>
    </row>
    <row r="64" spans="1:14" ht="15.75">
      <c r="A64" s="106" t="s">
        <v>111</v>
      </c>
      <c r="B64" s="107"/>
      <c r="C64" s="33"/>
      <c r="D64" s="31">
        <v>72.2</v>
      </c>
      <c r="E64" s="33"/>
      <c r="F64" s="31">
        <v>341.8</v>
      </c>
      <c r="G64" s="33"/>
      <c r="H64" s="31">
        <v>367.3</v>
      </c>
      <c r="I64" s="33"/>
      <c r="J64" s="31">
        <v>255.9</v>
      </c>
      <c r="K64" s="33"/>
      <c r="L64" s="31"/>
      <c r="M64" s="33"/>
      <c r="N64" s="48">
        <f t="shared" si="2"/>
        <v>1037.2</v>
      </c>
    </row>
    <row r="65" spans="1:16" ht="15.75">
      <c r="A65" s="106" t="s">
        <v>112</v>
      </c>
      <c r="B65" s="107"/>
      <c r="C65" s="33"/>
      <c r="D65" s="31">
        <v>554.3</v>
      </c>
      <c r="E65" s="33"/>
      <c r="F65" s="31">
        <v>2107.4</v>
      </c>
      <c r="G65" s="33"/>
      <c r="H65" s="31">
        <v>2746.7</v>
      </c>
      <c r="I65" s="33"/>
      <c r="J65" s="31">
        <v>1201.2</v>
      </c>
      <c r="K65" s="33"/>
      <c r="L65" s="33"/>
      <c r="M65" s="33"/>
      <c r="N65" s="48">
        <f t="shared" si="2"/>
        <v>6609.599999999999</v>
      </c>
      <c r="P65" s="59"/>
    </row>
    <row r="66" spans="1:16" ht="15.75">
      <c r="A66" s="106" t="s">
        <v>118</v>
      </c>
      <c r="B66" s="107"/>
      <c r="C66" s="31"/>
      <c r="D66" s="31">
        <v>324</v>
      </c>
      <c r="E66" s="33"/>
      <c r="F66" s="31">
        <v>966.5</v>
      </c>
      <c r="G66" s="33"/>
      <c r="H66" s="31">
        <v>966.5</v>
      </c>
      <c r="I66" s="33"/>
      <c r="J66" s="31">
        <v>583</v>
      </c>
      <c r="K66" s="33"/>
      <c r="L66" s="33"/>
      <c r="M66" s="33"/>
      <c r="N66" s="48">
        <f t="shared" si="2"/>
        <v>2840</v>
      </c>
      <c r="P66" s="59"/>
    </row>
    <row r="67" spans="1:16" ht="15.75">
      <c r="A67" s="110" t="s">
        <v>122</v>
      </c>
      <c r="B67" s="111"/>
      <c r="C67" s="8"/>
      <c r="D67" s="20">
        <v>15</v>
      </c>
      <c r="E67" s="8"/>
      <c r="F67" s="8">
        <v>35</v>
      </c>
      <c r="G67" s="8"/>
      <c r="H67" s="20">
        <v>345.3</v>
      </c>
      <c r="I67" s="8"/>
      <c r="J67" s="20">
        <v>215</v>
      </c>
      <c r="K67" s="8"/>
      <c r="L67" s="20">
        <v>25</v>
      </c>
      <c r="M67" s="8"/>
      <c r="N67" s="48">
        <f t="shared" si="2"/>
        <v>635.3</v>
      </c>
      <c r="P67" s="59"/>
    </row>
    <row r="68" spans="1:14" ht="20.25">
      <c r="A68" s="50"/>
      <c r="B68" s="51"/>
      <c r="C68" s="51"/>
      <c r="D68" s="63"/>
      <c r="E68" s="63"/>
      <c r="F68" s="63"/>
      <c r="G68" s="63"/>
      <c r="H68" s="63"/>
      <c r="I68" s="63"/>
      <c r="J68" s="63"/>
      <c r="K68" s="63"/>
      <c r="L68" s="64"/>
      <c r="M68" s="63"/>
      <c r="N68" s="63"/>
    </row>
    <row r="69" spans="1:14" s="66" customFormat="1" ht="23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s="66" customFormat="1" ht="23.25">
      <c r="A70" s="65"/>
      <c r="B70" s="65"/>
      <c r="C70" s="65"/>
      <c r="D70" s="65"/>
      <c r="G70" s="65"/>
      <c r="H70" s="65"/>
      <c r="I70" s="65"/>
      <c r="J70" s="65"/>
      <c r="K70" s="65"/>
      <c r="L70" s="65"/>
      <c r="M70" s="65"/>
      <c r="N70" s="65"/>
    </row>
    <row r="71" spans="1:14" s="68" customFormat="1" ht="20.25">
      <c r="A71" s="51"/>
      <c r="B71" s="51"/>
      <c r="C71" s="67"/>
      <c r="D71" s="67"/>
      <c r="G71" s="51"/>
      <c r="H71" s="67"/>
      <c r="I71" s="51"/>
      <c r="J71" s="51"/>
      <c r="K71" s="51"/>
      <c r="L71" s="51"/>
      <c r="M71" s="51"/>
      <c r="N71" s="51"/>
    </row>
    <row r="72" spans="1:14" s="66" customFormat="1" ht="23.25">
      <c r="A72" s="73"/>
      <c r="B72" s="74"/>
      <c r="C72" s="75"/>
      <c r="D72" s="74"/>
      <c r="E72" s="75"/>
      <c r="F72" s="74"/>
      <c r="G72" s="75"/>
      <c r="H72" s="74"/>
      <c r="I72" s="76"/>
      <c r="J72" s="77"/>
      <c r="K72" s="76"/>
      <c r="L72" s="65"/>
      <c r="M72" s="65"/>
      <c r="N72" s="65"/>
    </row>
    <row r="73" spans="1:14" s="66" customFormat="1" ht="23.25">
      <c r="A73" s="116"/>
      <c r="B73" s="116"/>
      <c r="C73" s="116"/>
      <c r="D73" s="116"/>
      <c r="E73" s="75"/>
      <c r="F73" s="74"/>
      <c r="G73" s="75"/>
      <c r="H73" s="74"/>
      <c r="I73" s="76"/>
      <c r="J73" s="77"/>
      <c r="K73" s="77"/>
      <c r="L73" s="78"/>
      <c r="M73" s="65"/>
      <c r="N73" s="65"/>
    </row>
    <row r="74" spans="1:14" s="66" customFormat="1" ht="23.25">
      <c r="A74" s="117"/>
      <c r="B74" s="117"/>
      <c r="C74" s="117"/>
      <c r="D74" s="117"/>
      <c r="E74" s="74"/>
      <c r="F74" s="74"/>
      <c r="G74" s="74"/>
      <c r="H74" s="116"/>
      <c r="I74" s="116"/>
      <c r="J74" s="116"/>
      <c r="K74" s="116"/>
      <c r="L74" s="78"/>
      <c r="M74" s="65"/>
      <c r="N74" s="65"/>
    </row>
    <row r="75" spans="1:14" ht="20.25">
      <c r="A75" s="49"/>
      <c r="B75" s="49"/>
      <c r="C75" s="49"/>
      <c r="D75" s="49"/>
      <c r="E75" s="49"/>
      <c r="F75" s="49"/>
      <c r="G75" s="49"/>
      <c r="H75" s="51"/>
      <c r="I75" s="51"/>
      <c r="J75" s="51"/>
      <c r="K75" s="51"/>
      <c r="L75" s="51"/>
      <c r="M75" s="51"/>
      <c r="N75" s="51"/>
    </row>
    <row r="76" spans="1:14" ht="20.25">
      <c r="A76" s="69"/>
      <c r="B76" s="70"/>
      <c r="C76" s="70"/>
      <c r="D76" s="71"/>
      <c r="E76" s="70"/>
      <c r="F76" s="71"/>
      <c r="G76" s="70"/>
      <c r="H76" s="71"/>
      <c r="I76" s="70"/>
      <c r="J76" s="71"/>
      <c r="K76" s="70"/>
      <c r="L76" s="70"/>
      <c r="M76" s="70"/>
      <c r="N76" s="70"/>
    </row>
    <row r="77" spans="1:14" ht="20.25">
      <c r="A77" s="69"/>
      <c r="B77" s="70"/>
      <c r="C77" s="70"/>
      <c r="D77" s="71"/>
      <c r="E77" s="70"/>
      <c r="F77" s="71"/>
      <c r="G77" s="71"/>
      <c r="H77" s="71"/>
      <c r="I77" s="71"/>
      <c r="J77" s="71"/>
      <c r="K77" s="70"/>
      <c r="L77" s="70"/>
      <c r="M77" s="70"/>
      <c r="N77" s="70"/>
    </row>
    <row r="78" spans="1:14" ht="20.25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1:14" ht="20.25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</row>
    <row r="80" spans="1:14" ht="20.25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</row>
    <row r="81" spans="1:14" ht="20.25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20.25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</row>
    <row r="83" spans="1:14" ht="20.25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</row>
    <row r="84" spans="1:14" ht="20.25">
      <c r="A84" s="69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</row>
    <row r="85" spans="1:14" ht="20.25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</row>
  </sheetData>
  <sheetProtection/>
  <mergeCells count="22">
    <mergeCell ref="A73:D73"/>
    <mergeCell ref="A74:D74"/>
    <mergeCell ref="H74:K74"/>
    <mergeCell ref="A59:B59"/>
    <mergeCell ref="A60:N60"/>
    <mergeCell ref="A61:B61"/>
    <mergeCell ref="A7:N7"/>
    <mergeCell ref="A8:N8"/>
    <mergeCell ref="A10:A11"/>
    <mergeCell ref="B10:B11"/>
    <mergeCell ref="C10:D10"/>
    <mergeCell ref="E10:F10"/>
    <mergeCell ref="K10:L10"/>
    <mergeCell ref="M10:N10"/>
    <mergeCell ref="G10:H10"/>
    <mergeCell ref="I10:J10"/>
    <mergeCell ref="A62:B62"/>
    <mergeCell ref="A63:B63"/>
    <mergeCell ref="A66:B66"/>
    <mergeCell ref="A67:B67"/>
    <mergeCell ref="A65:B65"/>
    <mergeCell ref="A64:B64"/>
  </mergeCells>
  <printOptions/>
  <pageMargins left="0.32" right="0.34" top="0.37" bottom="0.39" header="0.37" footer="0.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167"/>
  <sheetViews>
    <sheetView zoomScalePageLayoutView="0" workbookViewId="0" topLeftCell="A1">
      <selection activeCell="A1" sqref="A1:F104"/>
    </sheetView>
  </sheetViews>
  <sheetFormatPr defaultColWidth="9.00390625" defaultRowHeight="12.75"/>
  <cols>
    <col min="1" max="1" width="5.25390625" style="0" customWidth="1"/>
    <col min="2" max="2" width="40.875" style="0" customWidth="1"/>
    <col min="3" max="3" width="13.00390625" style="0" customWidth="1"/>
    <col min="4" max="6" width="13.00390625" style="36" customWidth="1"/>
    <col min="9" max="9" width="9.625" style="0" customWidth="1"/>
  </cols>
  <sheetData>
    <row r="1" spans="1:6" s="1" customFormat="1" ht="15.75">
      <c r="A1" s="146" t="s">
        <v>113</v>
      </c>
      <c r="B1" s="146"/>
      <c r="C1" s="146"/>
      <c r="D1" s="146"/>
      <c r="E1" s="146"/>
      <c r="F1" s="146"/>
    </row>
    <row r="2" spans="1:6" s="1" customFormat="1" ht="15.75">
      <c r="A2" s="146" t="s">
        <v>116</v>
      </c>
      <c r="B2" s="146"/>
      <c r="C2" s="146"/>
      <c r="D2" s="146"/>
      <c r="E2" s="146"/>
      <c r="F2" s="146"/>
    </row>
    <row r="3" spans="1:6" s="1" customFormat="1" ht="15.75">
      <c r="A3" s="146" t="s">
        <v>92</v>
      </c>
      <c r="B3" s="146"/>
      <c r="C3" s="146"/>
      <c r="D3" s="146"/>
      <c r="E3" s="146"/>
      <c r="F3" s="146"/>
    </row>
    <row r="4" spans="1:6" s="1" customFormat="1" ht="14.25">
      <c r="A4" s="148" t="s">
        <v>153</v>
      </c>
      <c r="B4" s="148"/>
      <c r="C4" s="148"/>
      <c r="D4" s="148"/>
      <c r="E4" s="148"/>
      <c r="F4" s="148"/>
    </row>
    <row r="5" spans="1:6" s="1" customFormat="1" ht="7.5" customHeight="1">
      <c r="A5" s="6"/>
      <c r="B5" s="6"/>
      <c r="C5" s="6"/>
      <c r="D5" s="43"/>
      <c r="E5" s="43"/>
      <c r="F5" s="44"/>
    </row>
    <row r="6" spans="1:6" s="9" customFormat="1" ht="9.75" customHeight="1">
      <c r="A6" s="166" t="s">
        <v>0</v>
      </c>
      <c r="B6" s="169" t="s">
        <v>82</v>
      </c>
      <c r="C6" s="166" t="s">
        <v>81</v>
      </c>
      <c r="D6" s="113" t="s">
        <v>119</v>
      </c>
      <c r="E6" s="113" t="s">
        <v>120</v>
      </c>
      <c r="F6" s="157" t="s">
        <v>85</v>
      </c>
    </row>
    <row r="7" spans="1:6" s="9" customFormat="1" ht="9.75" customHeight="1">
      <c r="A7" s="167"/>
      <c r="B7" s="169"/>
      <c r="C7" s="167"/>
      <c r="D7" s="113"/>
      <c r="E7" s="113"/>
      <c r="F7" s="158"/>
    </row>
    <row r="8" spans="1:6" s="9" customFormat="1" ht="9.75" customHeight="1">
      <c r="A8" s="168"/>
      <c r="B8" s="169"/>
      <c r="C8" s="168"/>
      <c r="D8" s="113"/>
      <c r="E8" s="113"/>
      <c r="F8" s="159"/>
    </row>
    <row r="9" spans="1:6" s="1" customFormat="1" ht="15.75">
      <c r="A9" s="3" t="s">
        <v>76</v>
      </c>
      <c r="B9" s="132" t="s">
        <v>5</v>
      </c>
      <c r="C9" s="133"/>
      <c r="D9" s="8"/>
      <c r="E9" s="8"/>
      <c r="F9" s="8"/>
    </row>
    <row r="10" spans="1:6" s="1" customFormat="1" ht="15.75">
      <c r="A10" s="149" t="s">
        <v>4</v>
      </c>
      <c r="B10" s="162" t="s">
        <v>151</v>
      </c>
      <c r="C10" s="95" t="s">
        <v>2</v>
      </c>
      <c r="D10" s="96">
        <v>54</v>
      </c>
      <c r="E10" s="95">
        <v>51</v>
      </c>
      <c r="F10" s="97">
        <f>E10/D10*100</f>
        <v>94.44444444444444</v>
      </c>
    </row>
    <row r="11" spans="1:6" s="1" customFormat="1" ht="15.75">
      <c r="A11" s="150"/>
      <c r="B11" s="163"/>
      <c r="C11" s="95" t="s">
        <v>3</v>
      </c>
      <c r="D11" s="97">
        <v>159.3</v>
      </c>
      <c r="E11" s="97">
        <v>150.4</v>
      </c>
      <c r="F11" s="97">
        <f aca="true" t="shared" si="0" ref="F11:F35">E11/D11*100</f>
        <v>94.41305712492152</v>
      </c>
    </row>
    <row r="12" spans="1:6" s="1" customFormat="1" ht="15.75">
      <c r="A12" s="149" t="s">
        <v>6</v>
      </c>
      <c r="B12" s="162" t="s">
        <v>152</v>
      </c>
      <c r="C12" s="95" t="s">
        <v>2</v>
      </c>
      <c r="D12" s="96">
        <v>33</v>
      </c>
      <c r="E12" s="95">
        <v>32</v>
      </c>
      <c r="F12" s="97">
        <f>E12/D12*100</f>
        <v>96.96969696969697</v>
      </c>
    </row>
    <row r="13" spans="1:6" s="1" customFormat="1" ht="15.75">
      <c r="A13" s="150"/>
      <c r="B13" s="163"/>
      <c r="C13" s="95" t="s">
        <v>3</v>
      </c>
      <c r="D13" s="97">
        <v>620</v>
      </c>
      <c r="E13" s="97">
        <v>601.4</v>
      </c>
      <c r="F13" s="97">
        <f t="shared" si="0"/>
        <v>97</v>
      </c>
    </row>
    <row r="14" spans="1:6" s="1" customFormat="1" ht="15.75">
      <c r="A14" s="164" t="s">
        <v>8</v>
      </c>
      <c r="B14" s="160" t="s">
        <v>11</v>
      </c>
      <c r="C14" s="2" t="s">
        <v>2</v>
      </c>
      <c r="D14" s="18">
        <v>3</v>
      </c>
      <c r="E14" s="8">
        <v>3</v>
      </c>
      <c r="F14" s="18">
        <f t="shared" si="0"/>
        <v>100</v>
      </c>
    </row>
    <row r="15" spans="1:6" s="1" customFormat="1" ht="15.75">
      <c r="A15" s="165"/>
      <c r="B15" s="161"/>
      <c r="C15" s="2" t="s">
        <v>3</v>
      </c>
      <c r="D15" s="20">
        <v>270</v>
      </c>
      <c r="E15" s="20">
        <v>270</v>
      </c>
      <c r="F15" s="18">
        <f t="shared" si="0"/>
        <v>100</v>
      </c>
    </row>
    <row r="16" spans="1:6" s="1" customFormat="1" ht="15.75">
      <c r="A16" s="164" t="s">
        <v>10</v>
      </c>
      <c r="B16" s="160" t="s">
        <v>86</v>
      </c>
      <c r="C16" s="2" t="s">
        <v>2</v>
      </c>
      <c r="D16" s="18">
        <v>2</v>
      </c>
      <c r="E16" s="45">
        <v>2</v>
      </c>
      <c r="F16" s="18">
        <f t="shared" si="0"/>
        <v>100</v>
      </c>
    </row>
    <row r="17" spans="1:6" s="1" customFormat="1" ht="15.75">
      <c r="A17" s="165"/>
      <c r="B17" s="161"/>
      <c r="C17" s="2" t="s">
        <v>3</v>
      </c>
      <c r="D17" s="20">
        <v>370</v>
      </c>
      <c r="E17" s="20">
        <v>370</v>
      </c>
      <c r="F17" s="18">
        <f t="shared" si="0"/>
        <v>100</v>
      </c>
    </row>
    <row r="18" spans="1:6" s="12" customFormat="1" ht="15.75">
      <c r="A18" s="4"/>
      <c r="B18" s="5" t="s">
        <v>1</v>
      </c>
      <c r="C18" s="2" t="s">
        <v>2</v>
      </c>
      <c r="D18" s="30">
        <f>D16+D14+D12+D10</f>
        <v>92</v>
      </c>
      <c r="E18" s="30"/>
      <c r="F18" s="29">
        <f>(F16+F12+F10+F14)/4</f>
        <v>97.85353535353535</v>
      </c>
    </row>
    <row r="19" spans="1:6" s="11" customFormat="1" ht="15.75">
      <c r="A19" s="27"/>
      <c r="B19" s="14" t="s">
        <v>84</v>
      </c>
      <c r="C19" s="2" t="s">
        <v>3</v>
      </c>
      <c r="D19" s="15">
        <f>D17+D15+D13+D11</f>
        <v>1419.3</v>
      </c>
      <c r="E19" s="15">
        <f>E17+E15+E13+E11</f>
        <v>1391.8000000000002</v>
      </c>
      <c r="F19" s="29">
        <f t="shared" si="0"/>
        <v>98.06242513915312</v>
      </c>
    </row>
    <row r="20" spans="1:6" s="11" customFormat="1" ht="15.75">
      <c r="A20" s="151" t="s">
        <v>87</v>
      </c>
      <c r="B20" s="152"/>
      <c r="C20" s="8" t="s">
        <v>2</v>
      </c>
      <c r="D20" s="15"/>
      <c r="E20" s="16"/>
      <c r="F20" s="35">
        <v>0.1</v>
      </c>
    </row>
    <row r="21" spans="1:6" s="1" customFormat="1" ht="15.75">
      <c r="A21" s="3" t="s">
        <v>77</v>
      </c>
      <c r="B21" s="132" t="s">
        <v>12</v>
      </c>
      <c r="C21" s="133"/>
      <c r="D21" s="8"/>
      <c r="E21" s="8"/>
      <c r="F21" s="8"/>
    </row>
    <row r="22" spans="1:6" s="1" customFormat="1" ht="15.75">
      <c r="A22" s="170" t="s">
        <v>13</v>
      </c>
      <c r="B22" s="172" t="s">
        <v>14</v>
      </c>
      <c r="C22" s="8" t="s">
        <v>74</v>
      </c>
      <c r="D22" s="18">
        <v>1153</v>
      </c>
      <c r="E22" s="8">
        <v>1153</v>
      </c>
      <c r="F22" s="18">
        <f t="shared" si="0"/>
        <v>100</v>
      </c>
    </row>
    <row r="23" spans="1:9" s="1" customFormat="1" ht="15.75">
      <c r="A23" s="171"/>
      <c r="B23" s="173"/>
      <c r="C23" s="8" t="s">
        <v>3</v>
      </c>
      <c r="D23" s="20">
        <v>2567.3</v>
      </c>
      <c r="E23" s="8">
        <v>2567.3</v>
      </c>
      <c r="F23" s="18">
        <f t="shared" si="0"/>
        <v>100</v>
      </c>
      <c r="I23" s="39"/>
    </row>
    <row r="24" spans="1:6" s="1" customFormat="1" ht="15.75">
      <c r="A24" s="155" t="s">
        <v>15</v>
      </c>
      <c r="B24" s="125" t="s">
        <v>16</v>
      </c>
      <c r="C24" s="2" t="s">
        <v>74</v>
      </c>
      <c r="D24" s="18">
        <v>13680</v>
      </c>
      <c r="E24" s="8">
        <v>13680</v>
      </c>
      <c r="F24" s="18">
        <f t="shared" si="0"/>
        <v>100</v>
      </c>
    </row>
    <row r="25" spans="1:6" s="1" customFormat="1" ht="15.75">
      <c r="A25" s="156"/>
      <c r="B25" s="126"/>
      <c r="C25" s="2" t="s">
        <v>3</v>
      </c>
      <c r="D25" s="20">
        <v>8191.4</v>
      </c>
      <c r="E25" s="20">
        <v>8191.4</v>
      </c>
      <c r="F25" s="18">
        <f t="shared" si="0"/>
        <v>100</v>
      </c>
    </row>
    <row r="26" spans="1:6" s="1" customFormat="1" ht="15.75">
      <c r="A26" s="155" t="s">
        <v>17</v>
      </c>
      <c r="B26" s="125" t="s">
        <v>18</v>
      </c>
      <c r="C26" s="2" t="s">
        <v>2</v>
      </c>
      <c r="D26" s="18">
        <v>21</v>
      </c>
      <c r="E26" s="18">
        <v>21</v>
      </c>
      <c r="F26" s="18">
        <f t="shared" si="0"/>
        <v>100</v>
      </c>
    </row>
    <row r="27" spans="1:6" s="1" customFormat="1" ht="15.75">
      <c r="A27" s="156"/>
      <c r="B27" s="126"/>
      <c r="C27" s="2" t="s">
        <v>3</v>
      </c>
      <c r="D27" s="20">
        <v>1258.2</v>
      </c>
      <c r="E27" s="20">
        <v>1258.2</v>
      </c>
      <c r="F27" s="18">
        <f t="shared" si="0"/>
        <v>100</v>
      </c>
    </row>
    <row r="28" spans="1:6" s="1" customFormat="1" ht="15.75" customHeight="1">
      <c r="A28" s="155" t="s">
        <v>19</v>
      </c>
      <c r="B28" s="138" t="s">
        <v>20</v>
      </c>
      <c r="C28" s="7" t="s">
        <v>74</v>
      </c>
      <c r="D28" s="46">
        <v>2374</v>
      </c>
      <c r="E28" s="46">
        <v>2374</v>
      </c>
      <c r="F28" s="18">
        <f t="shared" si="0"/>
        <v>100</v>
      </c>
    </row>
    <row r="29" spans="1:6" s="1" customFormat="1" ht="15.75" customHeight="1">
      <c r="A29" s="156"/>
      <c r="B29" s="139"/>
      <c r="C29" s="2" t="s">
        <v>3</v>
      </c>
      <c r="D29" s="31">
        <v>1912.8</v>
      </c>
      <c r="E29" s="31">
        <v>1912.8</v>
      </c>
      <c r="F29" s="18">
        <f t="shared" si="0"/>
        <v>100</v>
      </c>
    </row>
    <row r="30" spans="1:6" s="1" customFormat="1" ht="15.75">
      <c r="A30" s="155" t="s">
        <v>21</v>
      </c>
      <c r="B30" s="125" t="s">
        <v>22</v>
      </c>
      <c r="C30" s="2" t="s">
        <v>74</v>
      </c>
      <c r="D30" s="18">
        <v>150</v>
      </c>
      <c r="E30" s="18">
        <v>150</v>
      </c>
      <c r="F30" s="18">
        <f t="shared" si="0"/>
        <v>100</v>
      </c>
    </row>
    <row r="31" spans="1:6" s="1" customFormat="1" ht="15.75">
      <c r="A31" s="156"/>
      <c r="B31" s="126"/>
      <c r="C31" s="2" t="s">
        <v>3</v>
      </c>
      <c r="D31" s="20">
        <v>127.3</v>
      </c>
      <c r="E31" s="20">
        <v>127.3</v>
      </c>
      <c r="F31" s="18">
        <f t="shared" si="0"/>
        <v>100</v>
      </c>
    </row>
    <row r="32" spans="1:6" s="1" customFormat="1" ht="25.5">
      <c r="A32" s="155" t="s">
        <v>124</v>
      </c>
      <c r="B32" s="176" t="s">
        <v>130</v>
      </c>
      <c r="C32" s="80" t="s">
        <v>125</v>
      </c>
      <c r="D32" s="88" t="s">
        <v>136</v>
      </c>
      <c r="E32" s="89" t="s">
        <v>136</v>
      </c>
      <c r="F32" s="89" t="s">
        <v>137</v>
      </c>
    </row>
    <row r="33" spans="1:6" s="1" customFormat="1" ht="25.5">
      <c r="A33" s="156"/>
      <c r="B33" s="177"/>
      <c r="C33" s="99" t="s">
        <v>131</v>
      </c>
      <c r="D33" s="100" t="s">
        <v>146</v>
      </c>
      <c r="E33" s="101" t="s">
        <v>147</v>
      </c>
      <c r="F33" s="102" t="s">
        <v>148</v>
      </c>
    </row>
    <row r="34" spans="1:6" s="1" customFormat="1" ht="15.75">
      <c r="A34" s="4"/>
      <c r="B34" s="5" t="s">
        <v>1</v>
      </c>
      <c r="C34" s="2" t="s">
        <v>2</v>
      </c>
      <c r="D34" s="30">
        <f>D30+D28+D26+D24+D22</f>
        <v>17378</v>
      </c>
      <c r="E34" s="30"/>
      <c r="F34" s="30">
        <f>(F30+F28+F26+F24+F22)/5</f>
        <v>100</v>
      </c>
    </row>
    <row r="35" spans="1:8" s="1" customFormat="1" ht="15.75">
      <c r="A35" s="17"/>
      <c r="B35" s="14" t="s">
        <v>84</v>
      </c>
      <c r="C35" s="2" t="s">
        <v>3</v>
      </c>
      <c r="D35" s="15">
        <f>D31+D29+D27+D25+D23</f>
        <v>14057</v>
      </c>
      <c r="E35" s="15">
        <f>E31+E29+E27+E25+E23</f>
        <v>14057</v>
      </c>
      <c r="F35" s="30">
        <f t="shared" si="0"/>
        <v>100</v>
      </c>
      <c r="H35" s="39"/>
    </row>
    <row r="36" spans="1:6" s="1" customFormat="1" ht="15.75">
      <c r="A36" s="151" t="s">
        <v>87</v>
      </c>
      <c r="B36" s="152"/>
      <c r="C36" s="8" t="s">
        <v>2</v>
      </c>
      <c r="D36" s="20"/>
      <c r="E36" s="28"/>
      <c r="F36" s="35">
        <v>2.6</v>
      </c>
    </row>
    <row r="37" spans="1:6" s="1" customFormat="1" ht="15.75">
      <c r="A37" s="3" t="s">
        <v>78</v>
      </c>
      <c r="B37" s="132" t="s">
        <v>23</v>
      </c>
      <c r="C37" s="133"/>
      <c r="D37" s="8"/>
      <c r="E37" s="8"/>
      <c r="F37" s="8"/>
    </row>
    <row r="38" spans="1:6" s="1" customFormat="1" ht="15.75">
      <c r="A38" s="127" t="s">
        <v>24</v>
      </c>
      <c r="B38" s="125" t="s">
        <v>25</v>
      </c>
      <c r="C38" s="2" t="s">
        <v>71</v>
      </c>
      <c r="D38" s="18">
        <v>59</v>
      </c>
      <c r="E38" s="18">
        <v>59</v>
      </c>
      <c r="F38" s="18">
        <f aca="true" t="shared" si="1" ref="F38:F76">E38/D38*100</f>
        <v>100</v>
      </c>
    </row>
    <row r="39" spans="1:6" s="1" customFormat="1" ht="15.75">
      <c r="A39" s="128"/>
      <c r="B39" s="126"/>
      <c r="C39" s="2" t="s">
        <v>3</v>
      </c>
      <c r="D39" s="20">
        <v>145</v>
      </c>
      <c r="E39" s="20">
        <v>145</v>
      </c>
      <c r="F39" s="18">
        <f t="shared" si="1"/>
        <v>100</v>
      </c>
    </row>
    <row r="40" spans="1:6" s="1" customFormat="1" ht="15.75">
      <c r="A40" s="127" t="s">
        <v>26</v>
      </c>
      <c r="B40" s="125" t="s">
        <v>27</v>
      </c>
      <c r="C40" s="2" t="s">
        <v>71</v>
      </c>
      <c r="D40" s="18">
        <v>12</v>
      </c>
      <c r="E40" s="18">
        <v>12</v>
      </c>
      <c r="F40" s="18">
        <f t="shared" si="1"/>
        <v>100</v>
      </c>
    </row>
    <row r="41" spans="1:6" s="1" customFormat="1" ht="15.75">
      <c r="A41" s="147"/>
      <c r="B41" s="126"/>
      <c r="C41" s="2" t="s">
        <v>3</v>
      </c>
      <c r="D41" s="20">
        <v>42</v>
      </c>
      <c r="E41" s="20">
        <v>42</v>
      </c>
      <c r="F41" s="18">
        <f t="shared" si="1"/>
        <v>100</v>
      </c>
    </row>
    <row r="42" spans="1:6" s="1" customFormat="1" ht="15.75">
      <c r="A42" s="143" t="s">
        <v>28</v>
      </c>
      <c r="B42" s="125" t="s">
        <v>29</v>
      </c>
      <c r="C42" s="2" t="s">
        <v>71</v>
      </c>
      <c r="D42" s="18">
        <v>59</v>
      </c>
      <c r="E42" s="18">
        <v>59</v>
      </c>
      <c r="F42" s="18">
        <f t="shared" si="1"/>
        <v>100</v>
      </c>
    </row>
    <row r="43" spans="1:6" s="1" customFormat="1" ht="15.75">
      <c r="A43" s="143"/>
      <c r="B43" s="126"/>
      <c r="C43" s="2" t="s">
        <v>3</v>
      </c>
      <c r="D43" s="20">
        <v>54.2</v>
      </c>
      <c r="E43" s="20">
        <v>54.2</v>
      </c>
      <c r="F43" s="18">
        <f t="shared" si="1"/>
        <v>100</v>
      </c>
    </row>
    <row r="44" spans="1:6" s="1" customFormat="1" ht="15.75">
      <c r="A44" s="127" t="s">
        <v>30</v>
      </c>
      <c r="B44" s="125" t="s">
        <v>31</v>
      </c>
      <c r="C44" s="2" t="s">
        <v>2</v>
      </c>
      <c r="D44" s="18">
        <v>14</v>
      </c>
      <c r="E44" s="18">
        <v>14</v>
      </c>
      <c r="F44" s="18">
        <f t="shared" si="1"/>
        <v>100</v>
      </c>
    </row>
    <row r="45" spans="1:6" s="1" customFormat="1" ht="15.75">
      <c r="A45" s="128"/>
      <c r="B45" s="126"/>
      <c r="C45" s="2" t="s">
        <v>3</v>
      </c>
      <c r="D45" s="20">
        <v>35</v>
      </c>
      <c r="E45" s="20">
        <v>35</v>
      </c>
      <c r="F45" s="18">
        <f t="shared" si="1"/>
        <v>100</v>
      </c>
    </row>
    <row r="46" spans="1:6" s="1" customFormat="1" ht="15.75">
      <c r="A46" s="127" t="s">
        <v>34</v>
      </c>
      <c r="B46" s="125" t="s">
        <v>35</v>
      </c>
      <c r="C46" s="2" t="s">
        <v>71</v>
      </c>
      <c r="D46" s="18">
        <v>24</v>
      </c>
      <c r="E46" s="18">
        <v>24</v>
      </c>
      <c r="F46" s="18">
        <f t="shared" si="1"/>
        <v>100</v>
      </c>
    </row>
    <row r="47" spans="1:6" s="1" customFormat="1" ht="15.75">
      <c r="A47" s="128"/>
      <c r="B47" s="126"/>
      <c r="C47" s="2" t="s">
        <v>3</v>
      </c>
      <c r="D47" s="20">
        <v>218.5</v>
      </c>
      <c r="E47" s="20">
        <v>218.5</v>
      </c>
      <c r="F47" s="18">
        <f t="shared" si="1"/>
        <v>100</v>
      </c>
    </row>
    <row r="48" spans="1:6" s="1" customFormat="1" ht="15.75">
      <c r="A48" s="127" t="s">
        <v>36</v>
      </c>
      <c r="B48" s="125" t="s">
        <v>37</v>
      </c>
      <c r="C48" s="2" t="s">
        <v>74</v>
      </c>
      <c r="D48" s="20"/>
      <c r="E48" s="20"/>
      <c r="F48" s="18"/>
    </row>
    <row r="49" spans="1:6" s="1" customFormat="1" ht="15.75">
      <c r="A49" s="128"/>
      <c r="B49" s="126"/>
      <c r="C49" s="2" t="s">
        <v>3</v>
      </c>
      <c r="D49" s="20"/>
      <c r="E49" s="20"/>
      <c r="F49" s="18"/>
    </row>
    <row r="50" spans="1:6" s="1" customFormat="1" ht="15.75">
      <c r="A50" s="127" t="s">
        <v>38</v>
      </c>
      <c r="B50" s="125" t="s">
        <v>39</v>
      </c>
      <c r="C50" s="2" t="s">
        <v>2</v>
      </c>
      <c r="D50" s="18">
        <v>15</v>
      </c>
      <c r="E50" s="18">
        <v>15</v>
      </c>
      <c r="F50" s="18">
        <f t="shared" si="1"/>
        <v>100</v>
      </c>
    </row>
    <row r="51" spans="1:6" s="1" customFormat="1" ht="15.75">
      <c r="A51" s="128"/>
      <c r="B51" s="126"/>
      <c r="C51" s="2" t="s">
        <v>3</v>
      </c>
      <c r="D51" s="20">
        <v>33</v>
      </c>
      <c r="E51" s="20">
        <v>33</v>
      </c>
      <c r="F51" s="18">
        <f t="shared" si="1"/>
        <v>100</v>
      </c>
    </row>
    <row r="52" spans="1:6" s="1" customFormat="1" ht="15.75">
      <c r="A52" s="127" t="s">
        <v>40</v>
      </c>
      <c r="B52" s="125" t="s">
        <v>41</v>
      </c>
      <c r="C52" s="2" t="s">
        <v>74</v>
      </c>
      <c r="D52" s="18">
        <v>860</v>
      </c>
      <c r="E52" s="18">
        <v>860</v>
      </c>
      <c r="F52" s="18">
        <f t="shared" si="1"/>
        <v>100</v>
      </c>
    </row>
    <row r="53" spans="1:6" s="1" customFormat="1" ht="15.75">
      <c r="A53" s="128"/>
      <c r="B53" s="126"/>
      <c r="C53" s="2" t="s">
        <v>3</v>
      </c>
      <c r="D53" s="20">
        <v>43</v>
      </c>
      <c r="E53" s="20">
        <v>43</v>
      </c>
      <c r="F53" s="18">
        <f t="shared" si="1"/>
        <v>100</v>
      </c>
    </row>
    <row r="54" spans="1:6" s="1" customFormat="1" ht="15.75">
      <c r="A54" s="127" t="s">
        <v>42</v>
      </c>
      <c r="B54" s="125" t="s">
        <v>43</v>
      </c>
      <c r="C54" s="2" t="s">
        <v>72</v>
      </c>
      <c r="D54" s="18">
        <v>190</v>
      </c>
      <c r="E54" s="18">
        <v>190</v>
      </c>
      <c r="F54" s="18">
        <f t="shared" si="1"/>
        <v>100</v>
      </c>
    </row>
    <row r="55" spans="1:6" s="1" customFormat="1" ht="15.75">
      <c r="A55" s="128"/>
      <c r="B55" s="126"/>
      <c r="C55" s="2" t="s">
        <v>3</v>
      </c>
      <c r="D55" s="20">
        <v>53.2</v>
      </c>
      <c r="E55" s="20">
        <v>53.2</v>
      </c>
      <c r="F55" s="18">
        <f t="shared" si="1"/>
        <v>100</v>
      </c>
    </row>
    <row r="56" spans="1:6" s="1" customFormat="1" ht="15.75">
      <c r="A56" s="127" t="s">
        <v>44</v>
      </c>
      <c r="B56" s="125" t="s">
        <v>45</v>
      </c>
      <c r="C56" s="2" t="s">
        <v>70</v>
      </c>
      <c r="D56" s="20">
        <v>32</v>
      </c>
      <c r="E56" s="20">
        <v>32</v>
      </c>
      <c r="F56" s="18">
        <f t="shared" si="1"/>
        <v>100</v>
      </c>
    </row>
    <row r="57" spans="1:6" s="1" customFormat="1" ht="15.75">
      <c r="A57" s="128"/>
      <c r="B57" s="126"/>
      <c r="C57" s="2" t="s">
        <v>3</v>
      </c>
      <c r="D57" s="20">
        <v>9</v>
      </c>
      <c r="E57" s="20">
        <v>9</v>
      </c>
      <c r="F57" s="18">
        <f t="shared" si="1"/>
        <v>100</v>
      </c>
    </row>
    <row r="58" spans="1:6" s="1" customFormat="1" ht="15.75">
      <c r="A58" s="127" t="s">
        <v>46</v>
      </c>
      <c r="B58" s="125" t="s">
        <v>47</v>
      </c>
      <c r="C58" s="2" t="s">
        <v>71</v>
      </c>
      <c r="D58" s="18">
        <v>3</v>
      </c>
      <c r="E58" s="18">
        <v>3</v>
      </c>
      <c r="F58" s="18">
        <f t="shared" si="1"/>
        <v>100</v>
      </c>
    </row>
    <row r="59" spans="1:6" s="1" customFormat="1" ht="15.75">
      <c r="A59" s="128"/>
      <c r="B59" s="126"/>
      <c r="C59" s="2" t="s">
        <v>3</v>
      </c>
      <c r="D59" s="20">
        <v>13.5</v>
      </c>
      <c r="E59" s="20">
        <v>13.5</v>
      </c>
      <c r="F59" s="18">
        <f t="shared" si="1"/>
        <v>100</v>
      </c>
    </row>
    <row r="60" spans="1:6" s="1" customFormat="1" ht="15.75">
      <c r="A60" s="127" t="s">
        <v>48</v>
      </c>
      <c r="B60" s="125" t="s">
        <v>49</v>
      </c>
      <c r="C60" s="2" t="s">
        <v>2</v>
      </c>
      <c r="D60" s="18">
        <v>16</v>
      </c>
      <c r="E60" s="18">
        <v>16</v>
      </c>
      <c r="F60" s="18">
        <f t="shared" si="1"/>
        <v>100</v>
      </c>
    </row>
    <row r="61" spans="1:6" s="1" customFormat="1" ht="15.75">
      <c r="A61" s="128"/>
      <c r="B61" s="126"/>
      <c r="C61" s="2" t="s">
        <v>3</v>
      </c>
      <c r="D61" s="20">
        <v>44.8</v>
      </c>
      <c r="E61" s="20">
        <v>44.8</v>
      </c>
      <c r="F61" s="18">
        <f t="shared" si="1"/>
        <v>100</v>
      </c>
    </row>
    <row r="62" spans="1:6" s="1" customFormat="1" ht="15.75">
      <c r="A62" s="127" t="s">
        <v>50</v>
      </c>
      <c r="B62" s="125" t="s">
        <v>51</v>
      </c>
      <c r="C62" s="2" t="s">
        <v>72</v>
      </c>
      <c r="D62" s="18">
        <v>380</v>
      </c>
      <c r="E62" s="18">
        <v>380</v>
      </c>
      <c r="F62" s="18">
        <f t="shared" si="1"/>
        <v>100</v>
      </c>
    </row>
    <row r="63" spans="1:6" s="1" customFormat="1" ht="15.75">
      <c r="A63" s="128"/>
      <c r="B63" s="126"/>
      <c r="C63" s="2" t="s">
        <v>3</v>
      </c>
      <c r="D63" s="20">
        <v>116</v>
      </c>
      <c r="E63" s="20">
        <v>116</v>
      </c>
      <c r="F63" s="18">
        <f t="shared" si="1"/>
        <v>100</v>
      </c>
    </row>
    <row r="64" spans="1:6" s="1" customFormat="1" ht="15.75">
      <c r="A64" s="127" t="s">
        <v>52</v>
      </c>
      <c r="B64" s="125" t="s">
        <v>53</v>
      </c>
      <c r="C64" s="2" t="s">
        <v>2</v>
      </c>
      <c r="D64" s="18">
        <v>11</v>
      </c>
      <c r="E64" s="18">
        <v>11</v>
      </c>
      <c r="F64" s="18">
        <f t="shared" si="1"/>
        <v>100</v>
      </c>
    </row>
    <row r="65" spans="1:6" s="1" customFormat="1" ht="15.75">
      <c r="A65" s="128"/>
      <c r="B65" s="126"/>
      <c r="C65" s="2" t="s">
        <v>3</v>
      </c>
      <c r="D65" s="20">
        <v>33</v>
      </c>
      <c r="E65" s="20">
        <v>33</v>
      </c>
      <c r="F65" s="18">
        <f t="shared" si="1"/>
        <v>100</v>
      </c>
    </row>
    <row r="66" spans="1:6" s="1" customFormat="1" ht="15.75">
      <c r="A66" s="93" t="s">
        <v>54</v>
      </c>
      <c r="B66" s="94" t="s">
        <v>55</v>
      </c>
      <c r="C66" s="95" t="s">
        <v>71</v>
      </c>
      <c r="D66" s="96">
        <v>65</v>
      </c>
      <c r="E66" s="96"/>
      <c r="F66" s="97">
        <f t="shared" si="1"/>
        <v>0</v>
      </c>
    </row>
    <row r="67" spans="1:6" s="1" customFormat="1" ht="15.75">
      <c r="A67" s="143" t="s">
        <v>56</v>
      </c>
      <c r="B67" s="153" t="s">
        <v>88</v>
      </c>
      <c r="C67" s="2" t="s">
        <v>2</v>
      </c>
      <c r="D67" s="18">
        <v>34</v>
      </c>
      <c r="E67" s="18">
        <v>34</v>
      </c>
      <c r="F67" s="18">
        <f t="shared" si="1"/>
        <v>100</v>
      </c>
    </row>
    <row r="68" spans="1:6" s="1" customFormat="1" ht="15.75">
      <c r="A68" s="143"/>
      <c r="B68" s="154"/>
      <c r="C68" s="2" t="s">
        <v>3</v>
      </c>
      <c r="D68" s="20">
        <v>197</v>
      </c>
      <c r="E68" s="20">
        <v>197</v>
      </c>
      <c r="F68" s="18">
        <f t="shared" si="1"/>
        <v>100</v>
      </c>
    </row>
    <row r="69" spans="1:6" s="1" customFormat="1" ht="15.75">
      <c r="A69" s="127" t="s">
        <v>115</v>
      </c>
      <c r="B69" s="138" t="s">
        <v>128</v>
      </c>
      <c r="C69" s="2" t="s">
        <v>2</v>
      </c>
      <c r="D69" s="18">
        <v>3</v>
      </c>
      <c r="E69" s="18">
        <v>3</v>
      </c>
      <c r="F69" s="18">
        <f t="shared" si="1"/>
        <v>100</v>
      </c>
    </row>
    <row r="70" spans="1:8" s="1" customFormat="1" ht="15.75">
      <c r="A70" s="128"/>
      <c r="B70" s="139"/>
      <c r="C70" s="2" t="s">
        <v>3</v>
      </c>
      <c r="D70" s="20">
        <v>274.8</v>
      </c>
      <c r="E70" s="20">
        <v>274.8</v>
      </c>
      <c r="F70" s="18">
        <f t="shared" si="1"/>
        <v>100</v>
      </c>
      <c r="H70" s="34"/>
    </row>
    <row r="71" spans="1:8" s="1" customFormat="1" ht="15.75">
      <c r="A71" s="140" t="s">
        <v>126</v>
      </c>
      <c r="B71" s="174" t="s">
        <v>129</v>
      </c>
      <c r="C71" s="95" t="s">
        <v>2</v>
      </c>
      <c r="D71" s="96">
        <v>15</v>
      </c>
      <c r="E71" s="97"/>
      <c r="F71" s="97">
        <f t="shared" si="1"/>
        <v>0</v>
      </c>
      <c r="H71" s="34"/>
    </row>
    <row r="72" spans="1:8" s="1" customFormat="1" ht="15.75">
      <c r="A72" s="141"/>
      <c r="B72" s="175"/>
      <c r="C72" s="95" t="s">
        <v>3</v>
      </c>
      <c r="D72" s="97">
        <v>185.49</v>
      </c>
      <c r="E72" s="97"/>
      <c r="F72" s="97">
        <f t="shared" si="1"/>
        <v>0</v>
      </c>
      <c r="H72" s="34"/>
    </row>
    <row r="73" spans="1:8" s="1" customFormat="1" ht="15.75">
      <c r="A73" s="140" t="s">
        <v>127</v>
      </c>
      <c r="B73" s="174" t="s">
        <v>149</v>
      </c>
      <c r="C73" s="95" t="s">
        <v>2</v>
      </c>
      <c r="D73" s="96">
        <v>3</v>
      </c>
      <c r="E73" s="96">
        <v>1</v>
      </c>
      <c r="F73" s="97">
        <f t="shared" si="1"/>
        <v>33.33333333333333</v>
      </c>
      <c r="H73" s="34"/>
    </row>
    <row r="74" spans="1:8" s="1" customFormat="1" ht="15.75">
      <c r="A74" s="141"/>
      <c r="B74" s="175"/>
      <c r="C74" s="95" t="s">
        <v>3</v>
      </c>
      <c r="D74" s="97">
        <v>87.76</v>
      </c>
      <c r="E74" s="97">
        <v>29.26</v>
      </c>
      <c r="F74" s="97">
        <f t="shared" si="1"/>
        <v>33.34092980856882</v>
      </c>
      <c r="H74" s="34"/>
    </row>
    <row r="75" spans="1:8" s="1" customFormat="1" ht="15.75">
      <c r="A75" s="4"/>
      <c r="B75" s="5" t="s">
        <v>1</v>
      </c>
      <c r="C75" s="2" t="s">
        <v>2</v>
      </c>
      <c r="D75" s="30">
        <f>D69+D67+D64+D62+D60+D58+D54+D52+D50+D46+D44+D42+D40+D38+D56</f>
        <v>1712</v>
      </c>
      <c r="E75" s="30"/>
      <c r="F75" s="30">
        <f>(F38+F40+F42+F44+F46+F50+F52+F54+F58+F60+F62+F64+F67+F56)/14</f>
        <v>100</v>
      </c>
      <c r="H75" s="34"/>
    </row>
    <row r="76" spans="1:6" s="1" customFormat="1" ht="15.75">
      <c r="A76" s="17"/>
      <c r="B76" s="14" t="s">
        <v>84</v>
      </c>
      <c r="C76" s="2" t="s">
        <v>3</v>
      </c>
      <c r="D76" s="15">
        <f>D68+D65+D63+D61+D59+D55+D53+D51+D49+D47+D45+D43+D41+D39+D70+D57+D72+D74</f>
        <v>1585.25</v>
      </c>
      <c r="E76" s="15">
        <f>E68+E65+E63+E61+E59+E55+E53+E51+E49+E47+E45+E43+E41+E39+E70+E57+E72+E74</f>
        <v>1341.26</v>
      </c>
      <c r="F76" s="29">
        <f t="shared" si="1"/>
        <v>84.60873679230406</v>
      </c>
    </row>
    <row r="77" spans="1:6" s="11" customFormat="1" ht="15.75">
      <c r="A77" s="151" t="s">
        <v>87</v>
      </c>
      <c r="B77" s="152"/>
      <c r="C77" s="8" t="s">
        <v>2</v>
      </c>
      <c r="D77" s="32"/>
      <c r="E77" s="47"/>
      <c r="F77" s="35">
        <v>2.9</v>
      </c>
    </row>
    <row r="78" spans="1:6" s="1" customFormat="1" ht="15.75">
      <c r="A78" s="3" t="s">
        <v>79</v>
      </c>
      <c r="B78" s="132" t="s">
        <v>57</v>
      </c>
      <c r="C78" s="133"/>
      <c r="D78" s="8"/>
      <c r="E78" s="8"/>
      <c r="F78" s="20"/>
    </row>
    <row r="79" spans="1:6" s="1" customFormat="1" ht="15.75">
      <c r="A79" s="127" t="s">
        <v>58</v>
      </c>
      <c r="B79" s="125" t="s">
        <v>59</v>
      </c>
      <c r="C79" s="2" t="s">
        <v>73</v>
      </c>
      <c r="D79" s="8"/>
      <c r="E79" s="8"/>
      <c r="F79" s="20"/>
    </row>
    <row r="80" spans="1:6" s="1" customFormat="1" ht="15.75">
      <c r="A80" s="128"/>
      <c r="B80" s="126"/>
      <c r="C80" s="2" t="s">
        <v>3</v>
      </c>
      <c r="D80" s="8"/>
      <c r="E80" s="8"/>
      <c r="F80" s="20"/>
    </row>
    <row r="81" spans="1:6" s="1" customFormat="1" ht="15.75">
      <c r="A81" s="127" t="s">
        <v>60</v>
      </c>
      <c r="B81" s="125" t="s">
        <v>61</v>
      </c>
      <c r="C81" s="2" t="s">
        <v>73</v>
      </c>
      <c r="D81" s="20"/>
      <c r="E81" s="8"/>
      <c r="F81" s="20"/>
    </row>
    <row r="82" spans="1:6" s="1" customFormat="1" ht="15.75">
      <c r="A82" s="128"/>
      <c r="B82" s="126"/>
      <c r="C82" s="2" t="s">
        <v>3</v>
      </c>
      <c r="D82" s="20"/>
      <c r="E82" s="8"/>
      <c r="F82" s="20"/>
    </row>
    <row r="83" spans="1:6" s="1" customFormat="1" ht="16.5" customHeight="1">
      <c r="A83" s="140" t="s">
        <v>62</v>
      </c>
      <c r="B83" s="144" t="s">
        <v>63</v>
      </c>
      <c r="C83" s="95" t="s">
        <v>75</v>
      </c>
      <c r="D83" s="95">
        <v>14954</v>
      </c>
      <c r="E83" s="95">
        <v>12162</v>
      </c>
      <c r="F83" s="98">
        <f>E83/D83*100</f>
        <v>81.32941019125319</v>
      </c>
    </row>
    <row r="84" spans="1:6" s="1" customFormat="1" ht="15.75">
      <c r="A84" s="141"/>
      <c r="B84" s="145"/>
      <c r="C84" s="95" t="s">
        <v>3</v>
      </c>
      <c r="D84" s="95">
        <v>6908.7</v>
      </c>
      <c r="E84" s="97">
        <v>5616.8</v>
      </c>
      <c r="F84" s="98">
        <f>E84/D84*100</f>
        <v>81.30038936413509</v>
      </c>
    </row>
    <row r="85" spans="1:6" s="1" customFormat="1" ht="15.75">
      <c r="A85" s="143" t="s">
        <v>105</v>
      </c>
      <c r="B85" s="142" t="s">
        <v>64</v>
      </c>
      <c r="C85" s="2" t="s">
        <v>73</v>
      </c>
      <c r="D85" s="8"/>
      <c r="E85" s="8"/>
      <c r="F85" s="29"/>
    </row>
    <row r="86" spans="1:6" s="1" customFormat="1" ht="15.75">
      <c r="A86" s="143"/>
      <c r="B86" s="142"/>
      <c r="C86" s="2" t="s">
        <v>3</v>
      </c>
      <c r="D86" s="8"/>
      <c r="E86" s="8"/>
      <c r="F86" s="29"/>
    </row>
    <row r="87" spans="1:6" s="11" customFormat="1" ht="15.75">
      <c r="A87" s="134" t="s">
        <v>84</v>
      </c>
      <c r="B87" s="135"/>
      <c r="C87" s="2" t="s">
        <v>3</v>
      </c>
      <c r="D87" s="28">
        <f>D84</f>
        <v>6908.7</v>
      </c>
      <c r="E87" s="15">
        <f>E84</f>
        <v>5616.8</v>
      </c>
      <c r="F87" s="29">
        <f>E87/D87*100</f>
        <v>81.30038936413509</v>
      </c>
    </row>
    <row r="88" spans="1:6" s="1" customFormat="1" ht="15.75">
      <c r="A88" s="3" t="s">
        <v>80</v>
      </c>
      <c r="B88" s="132" t="s">
        <v>65</v>
      </c>
      <c r="C88" s="133"/>
      <c r="D88" s="8"/>
      <c r="E88" s="8"/>
      <c r="F88" s="20"/>
    </row>
    <row r="89" spans="1:6" s="1" customFormat="1" ht="15.75">
      <c r="A89" s="127" t="s">
        <v>66</v>
      </c>
      <c r="B89" s="125" t="s">
        <v>67</v>
      </c>
      <c r="C89" s="2" t="s">
        <v>2</v>
      </c>
      <c r="D89" s="8"/>
      <c r="E89" s="8"/>
      <c r="F89" s="20"/>
    </row>
    <row r="90" spans="1:6" s="1" customFormat="1" ht="15.75">
      <c r="A90" s="128"/>
      <c r="B90" s="126"/>
      <c r="C90" s="2" t="s">
        <v>3</v>
      </c>
      <c r="D90" s="8"/>
      <c r="E90" s="8"/>
      <c r="F90" s="20"/>
    </row>
    <row r="91" spans="1:6" s="1" customFormat="1" ht="15.75">
      <c r="A91" s="127" t="s">
        <v>68</v>
      </c>
      <c r="B91" s="125" t="s">
        <v>69</v>
      </c>
      <c r="C91" s="2" t="s">
        <v>73</v>
      </c>
      <c r="D91" s="8">
        <v>22</v>
      </c>
      <c r="E91" s="8">
        <v>22</v>
      </c>
      <c r="F91" s="18">
        <f>E91/D91*100</f>
        <v>100</v>
      </c>
    </row>
    <row r="92" spans="1:6" s="1" customFormat="1" ht="15.75">
      <c r="A92" s="128"/>
      <c r="B92" s="126"/>
      <c r="C92" s="2" t="s">
        <v>3</v>
      </c>
      <c r="D92" s="20">
        <v>60.5</v>
      </c>
      <c r="E92" s="20">
        <v>60.5</v>
      </c>
      <c r="F92" s="18">
        <f>E92/D92*100</f>
        <v>100</v>
      </c>
    </row>
    <row r="93" spans="1:6" s="1" customFormat="1" ht="15.75">
      <c r="A93" s="134" t="s">
        <v>84</v>
      </c>
      <c r="B93" s="135"/>
      <c r="C93" s="2" t="s">
        <v>3</v>
      </c>
      <c r="D93" s="15">
        <f>D92</f>
        <v>60.5</v>
      </c>
      <c r="E93" s="28">
        <f>E92</f>
        <v>60.5</v>
      </c>
      <c r="F93" s="30">
        <f>E93/D93*100</f>
        <v>100</v>
      </c>
    </row>
    <row r="94" spans="1:6" s="1" customFormat="1" ht="15.75">
      <c r="A94" s="3" t="s">
        <v>138</v>
      </c>
      <c r="B94" s="132" t="s">
        <v>139</v>
      </c>
      <c r="C94" s="133"/>
      <c r="D94" s="20"/>
      <c r="E94" s="28"/>
      <c r="F94" s="30"/>
    </row>
    <row r="95" spans="1:6" s="1" customFormat="1" ht="15.75">
      <c r="A95" s="90" t="s">
        <v>140</v>
      </c>
      <c r="B95" s="92" t="s">
        <v>143</v>
      </c>
      <c r="C95" s="2" t="s">
        <v>3</v>
      </c>
      <c r="D95" s="20">
        <v>185</v>
      </c>
      <c r="E95" s="20">
        <v>185</v>
      </c>
      <c r="F95" s="18">
        <f>E95/D95*100</f>
        <v>100</v>
      </c>
    </row>
    <row r="96" spans="1:6" s="1" customFormat="1" ht="15.75">
      <c r="A96" s="90" t="s">
        <v>141</v>
      </c>
      <c r="B96" s="92" t="s">
        <v>144</v>
      </c>
      <c r="C96" s="2" t="s">
        <v>3</v>
      </c>
      <c r="D96" s="20">
        <v>350</v>
      </c>
      <c r="E96" s="20">
        <v>350</v>
      </c>
      <c r="F96" s="18">
        <f>E96/D96*100</f>
        <v>100</v>
      </c>
    </row>
    <row r="97" spans="1:6" s="1" customFormat="1" ht="15.75">
      <c r="A97" s="91" t="s">
        <v>142</v>
      </c>
      <c r="B97" s="92" t="s">
        <v>145</v>
      </c>
      <c r="C97" s="2" t="s">
        <v>3</v>
      </c>
      <c r="D97" s="20">
        <v>220</v>
      </c>
      <c r="E97" s="20">
        <v>220</v>
      </c>
      <c r="F97" s="18">
        <f>E97/D97*100</f>
        <v>100</v>
      </c>
    </row>
    <row r="98" spans="1:6" s="1" customFormat="1" ht="15.75">
      <c r="A98" s="134" t="s">
        <v>84</v>
      </c>
      <c r="B98" s="135"/>
      <c r="C98" s="24" t="s">
        <v>3</v>
      </c>
      <c r="D98" s="15">
        <f>D97+D96+D95</f>
        <v>755</v>
      </c>
      <c r="E98" s="15">
        <f>E97+E96+E95</f>
        <v>755</v>
      </c>
      <c r="F98" s="30">
        <f>E98/D98*100</f>
        <v>100</v>
      </c>
    </row>
    <row r="99" spans="1:9" s="1" customFormat="1" ht="15.75">
      <c r="A99" s="19"/>
      <c r="B99" s="21" t="s">
        <v>89</v>
      </c>
      <c r="C99" s="2" t="s">
        <v>3</v>
      </c>
      <c r="D99" s="20">
        <v>140</v>
      </c>
      <c r="E99" s="20">
        <v>140</v>
      </c>
      <c r="F99" s="18">
        <f>E99/D99*100</f>
        <v>100</v>
      </c>
      <c r="I99" s="39"/>
    </row>
    <row r="100" spans="1:6" s="1" customFormat="1" ht="15.75">
      <c r="A100" s="3"/>
      <c r="B100" s="132" t="s">
        <v>90</v>
      </c>
      <c r="C100" s="133"/>
      <c r="D100" s="28"/>
      <c r="E100" s="28"/>
      <c r="F100" s="20"/>
    </row>
    <row r="101" spans="1:6" s="1" customFormat="1" ht="15.75">
      <c r="A101" s="136" t="s">
        <v>91</v>
      </c>
      <c r="B101" s="137"/>
      <c r="C101" s="2" t="s">
        <v>3</v>
      </c>
      <c r="D101" s="28"/>
      <c r="E101" s="28"/>
      <c r="F101" s="20"/>
    </row>
    <row r="102" spans="1:6" s="25" customFormat="1" ht="20.25" customHeight="1">
      <c r="A102" s="22"/>
      <c r="B102" s="23" t="s">
        <v>83</v>
      </c>
      <c r="C102" s="24" t="s">
        <v>3</v>
      </c>
      <c r="D102" s="48">
        <f>D99+D93+D87+D76+D35+D19</f>
        <v>24170.75</v>
      </c>
      <c r="E102" s="48">
        <f>E99+E93+E87+E76+E35+E19</f>
        <v>22607.36</v>
      </c>
      <c r="F102" s="29">
        <f>E102/D102*100</f>
        <v>93.53189288706392</v>
      </c>
    </row>
    <row r="103" spans="1:9" s="1" customFormat="1" ht="52.5" customHeight="1">
      <c r="A103" s="10"/>
      <c r="B103" s="26" t="s">
        <v>132</v>
      </c>
      <c r="C103" s="129">
        <f>(F10+F12+F14+F16+F22+F24+F26+F28+F30+F38+F40+F42+F44+F46+F50+F52+F54+F56+F58+F60+F62+F64)/22</f>
        <v>99.60973370064279</v>
      </c>
      <c r="D103" s="130"/>
      <c r="E103" s="131"/>
      <c r="F103" s="82"/>
      <c r="I103" s="85"/>
    </row>
    <row r="104" spans="1:6" s="103" customFormat="1" ht="26.25" customHeight="1">
      <c r="A104" s="104" t="s">
        <v>150</v>
      </c>
      <c r="B104" s="124" t="s">
        <v>154</v>
      </c>
      <c r="C104" s="124"/>
      <c r="D104" s="124"/>
      <c r="E104" s="124"/>
      <c r="F104" s="124"/>
    </row>
    <row r="105" spans="4:6" s="83" customFormat="1" ht="18.75">
      <c r="D105" s="84"/>
      <c r="E105" s="84"/>
      <c r="F105" s="84"/>
    </row>
    <row r="106" spans="4:6" s="83" customFormat="1" ht="18.75">
      <c r="D106" s="84"/>
      <c r="E106" s="123"/>
      <c r="F106" s="123"/>
    </row>
    <row r="107" spans="4:6" s="1" customFormat="1" ht="8.25" customHeight="1">
      <c r="D107" s="49"/>
      <c r="E107" s="49"/>
      <c r="F107" s="49"/>
    </row>
    <row r="108" spans="4:6" s="1" customFormat="1" ht="12.75">
      <c r="D108" s="49"/>
      <c r="E108" s="49"/>
      <c r="F108" s="49"/>
    </row>
    <row r="109" spans="2:6" s="1" customFormat="1" ht="13.5">
      <c r="B109" s="13"/>
      <c r="D109" s="49"/>
      <c r="E109" s="49"/>
      <c r="F109" s="49"/>
    </row>
    <row r="110" spans="4:6" s="1" customFormat="1" ht="12.75">
      <c r="D110" s="49"/>
      <c r="E110" s="49"/>
      <c r="F110" s="49"/>
    </row>
    <row r="111" spans="4:6" s="1" customFormat="1" ht="12.75">
      <c r="D111" s="49"/>
      <c r="E111" s="49"/>
      <c r="F111" s="49"/>
    </row>
    <row r="112" spans="4:6" s="1" customFormat="1" ht="12.75">
      <c r="D112" s="49"/>
      <c r="E112" s="49"/>
      <c r="F112" s="49"/>
    </row>
    <row r="113" spans="4:6" s="1" customFormat="1" ht="12.75">
      <c r="D113" s="49"/>
      <c r="E113" s="49"/>
      <c r="F113" s="49"/>
    </row>
    <row r="114" spans="4:6" s="1" customFormat="1" ht="12.75">
      <c r="D114" s="49"/>
      <c r="E114" s="49"/>
      <c r="F114" s="49"/>
    </row>
    <row r="115" spans="4:6" s="1" customFormat="1" ht="12.75">
      <c r="D115" s="49"/>
      <c r="E115" s="49"/>
      <c r="F115" s="49"/>
    </row>
    <row r="116" spans="4:6" s="1" customFormat="1" ht="12.75">
      <c r="D116" s="49"/>
      <c r="E116" s="49"/>
      <c r="F116" s="49"/>
    </row>
    <row r="117" spans="4:6" s="1" customFormat="1" ht="12.75">
      <c r="D117" s="49"/>
      <c r="E117" s="49"/>
      <c r="F117" s="49"/>
    </row>
    <row r="118" spans="4:6" s="1" customFormat="1" ht="12.75">
      <c r="D118" s="49"/>
      <c r="E118" s="49"/>
      <c r="F118" s="49"/>
    </row>
    <row r="119" spans="4:6" s="1" customFormat="1" ht="12.75">
      <c r="D119" s="49"/>
      <c r="E119" s="49"/>
      <c r="F119" s="49"/>
    </row>
    <row r="120" spans="4:6" s="1" customFormat="1" ht="12.75">
      <c r="D120" s="49"/>
      <c r="E120" s="49"/>
      <c r="F120" s="49"/>
    </row>
    <row r="121" spans="4:6" s="1" customFormat="1" ht="12.75">
      <c r="D121" s="49"/>
      <c r="E121" s="49"/>
      <c r="F121" s="49"/>
    </row>
    <row r="122" spans="4:6" s="1" customFormat="1" ht="12.75">
      <c r="D122" s="49"/>
      <c r="E122" s="49"/>
      <c r="F122" s="49"/>
    </row>
    <row r="123" spans="4:6" s="1" customFormat="1" ht="12.75">
      <c r="D123" s="49"/>
      <c r="E123" s="49"/>
      <c r="F123" s="49"/>
    </row>
    <row r="124" spans="4:6" s="1" customFormat="1" ht="12.75">
      <c r="D124" s="49"/>
      <c r="E124" s="49"/>
      <c r="F124" s="49"/>
    </row>
    <row r="125" spans="4:6" s="1" customFormat="1" ht="12.75">
      <c r="D125" s="49"/>
      <c r="E125" s="49"/>
      <c r="F125" s="49"/>
    </row>
    <row r="126" spans="4:6" s="1" customFormat="1" ht="12.75">
      <c r="D126" s="49"/>
      <c r="E126" s="49"/>
      <c r="F126" s="49"/>
    </row>
    <row r="127" spans="4:6" s="1" customFormat="1" ht="12.75">
      <c r="D127" s="49"/>
      <c r="E127" s="49"/>
      <c r="F127" s="49"/>
    </row>
    <row r="128" spans="4:6" s="1" customFormat="1" ht="12.75">
      <c r="D128" s="49"/>
      <c r="E128" s="49"/>
      <c r="F128" s="49"/>
    </row>
    <row r="129" spans="4:6" s="1" customFormat="1" ht="12.75">
      <c r="D129" s="49"/>
      <c r="E129" s="49"/>
      <c r="F129" s="49"/>
    </row>
    <row r="130" spans="4:6" s="1" customFormat="1" ht="12.75">
      <c r="D130" s="49"/>
      <c r="E130" s="49"/>
      <c r="F130" s="49"/>
    </row>
    <row r="131" spans="4:6" s="1" customFormat="1" ht="12.75">
      <c r="D131" s="49"/>
      <c r="E131" s="49"/>
      <c r="F131" s="49"/>
    </row>
    <row r="132" spans="4:6" s="1" customFormat="1" ht="12.75">
      <c r="D132" s="49"/>
      <c r="E132" s="49"/>
      <c r="F132" s="49"/>
    </row>
    <row r="133" spans="4:6" s="1" customFormat="1" ht="12.75">
      <c r="D133" s="49"/>
      <c r="E133" s="49"/>
      <c r="F133" s="49"/>
    </row>
    <row r="134" spans="4:6" s="1" customFormat="1" ht="12.75">
      <c r="D134" s="49"/>
      <c r="E134" s="49"/>
      <c r="F134" s="49"/>
    </row>
    <row r="135" spans="4:6" s="1" customFormat="1" ht="12.75">
      <c r="D135" s="49"/>
      <c r="E135" s="49"/>
      <c r="F135" s="49"/>
    </row>
    <row r="136" spans="4:6" s="1" customFormat="1" ht="12.75">
      <c r="D136" s="49"/>
      <c r="E136" s="49"/>
      <c r="F136" s="49"/>
    </row>
    <row r="137" spans="4:6" s="1" customFormat="1" ht="12.75">
      <c r="D137" s="49"/>
      <c r="E137" s="49"/>
      <c r="F137" s="49"/>
    </row>
    <row r="138" spans="4:6" s="1" customFormat="1" ht="12.75">
      <c r="D138" s="49"/>
      <c r="E138" s="49"/>
      <c r="F138" s="49"/>
    </row>
    <row r="139" spans="4:6" s="1" customFormat="1" ht="12.75">
      <c r="D139" s="49"/>
      <c r="E139" s="49"/>
      <c r="F139" s="49"/>
    </row>
    <row r="140" spans="4:6" s="1" customFormat="1" ht="12.75">
      <c r="D140" s="49"/>
      <c r="E140" s="49"/>
      <c r="F140" s="49"/>
    </row>
    <row r="141" spans="4:6" s="1" customFormat="1" ht="12.75">
      <c r="D141" s="49"/>
      <c r="E141" s="49"/>
      <c r="F141" s="49"/>
    </row>
    <row r="142" spans="4:6" s="1" customFormat="1" ht="12.75">
      <c r="D142" s="49"/>
      <c r="E142" s="49"/>
      <c r="F142" s="49"/>
    </row>
    <row r="143" spans="4:6" s="1" customFormat="1" ht="12.75">
      <c r="D143" s="49"/>
      <c r="E143" s="49"/>
      <c r="F143" s="49"/>
    </row>
    <row r="144" spans="4:6" s="1" customFormat="1" ht="12.75">
      <c r="D144" s="49"/>
      <c r="E144" s="49"/>
      <c r="F144" s="49"/>
    </row>
    <row r="145" spans="4:6" s="1" customFormat="1" ht="12.75">
      <c r="D145" s="49"/>
      <c r="E145" s="49"/>
      <c r="F145" s="49"/>
    </row>
    <row r="146" spans="4:6" s="1" customFormat="1" ht="12.75">
      <c r="D146" s="49"/>
      <c r="E146" s="49"/>
      <c r="F146" s="49"/>
    </row>
    <row r="147" spans="4:6" s="1" customFormat="1" ht="12.75">
      <c r="D147" s="49"/>
      <c r="E147" s="49"/>
      <c r="F147" s="49"/>
    </row>
    <row r="148" spans="4:6" s="1" customFormat="1" ht="12.75">
      <c r="D148" s="49"/>
      <c r="E148" s="49"/>
      <c r="F148" s="49"/>
    </row>
    <row r="149" spans="4:6" s="1" customFormat="1" ht="12.75">
      <c r="D149" s="49"/>
      <c r="E149" s="49"/>
      <c r="F149" s="49"/>
    </row>
    <row r="150" spans="4:6" s="1" customFormat="1" ht="12.75">
      <c r="D150" s="49"/>
      <c r="E150" s="49"/>
      <c r="F150" s="49"/>
    </row>
    <row r="151" spans="4:6" s="1" customFormat="1" ht="12.75">
      <c r="D151" s="49"/>
      <c r="E151" s="49"/>
      <c r="F151" s="49"/>
    </row>
    <row r="152" spans="4:6" s="1" customFormat="1" ht="12.75">
      <c r="D152" s="49"/>
      <c r="E152" s="49"/>
      <c r="F152" s="49"/>
    </row>
    <row r="153" spans="4:6" s="1" customFormat="1" ht="12.75">
      <c r="D153" s="49"/>
      <c r="E153" s="49"/>
      <c r="F153" s="49"/>
    </row>
    <row r="154" spans="4:6" s="1" customFormat="1" ht="12.75">
      <c r="D154" s="49"/>
      <c r="E154" s="49"/>
      <c r="F154" s="49"/>
    </row>
    <row r="155" spans="4:6" s="1" customFormat="1" ht="12.75">
      <c r="D155" s="49"/>
      <c r="E155" s="49"/>
      <c r="F155" s="49"/>
    </row>
    <row r="156" spans="4:6" s="1" customFormat="1" ht="12.75">
      <c r="D156" s="49"/>
      <c r="E156" s="49"/>
      <c r="F156" s="49"/>
    </row>
    <row r="157" spans="4:6" s="1" customFormat="1" ht="12.75">
      <c r="D157" s="49"/>
      <c r="E157" s="49"/>
      <c r="F157" s="49"/>
    </row>
    <row r="158" spans="4:6" s="1" customFormat="1" ht="12.75">
      <c r="D158" s="49"/>
      <c r="E158" s="49"/>
      <c r="F158" s="49"/>
    </row>
    <row r="159" spans="4:6" s="1" customFormat="1" ht="12.75">
      <c r="D159" s="49"/>
      <c r="E159" s="49"/>
      <c r="F159" s="49"/>
    </row>
    <row r="160" spans="4:6" s="1" customFormat="1" ht="12.75">
      <c r="D160" s="49"/>
      <c r="E160" s="49"/>
      <c r="F160" s="49"/>
    </row>
    <row r="161" spans="4:6" s="1" customFormat="1" ht="12.75">
      <c r="D161" s="49"/>
      <c r="E161" s="49"/>
      <c r="F161" s="49"/>
    </row>
    <row r="162" spans="4:6" s="1" customFormat="1" ht="12.75">
      <c r="D162" s="49"/>
      <c r="E162" s="49"/>
      <c r="F162" s="49"/>
    </row>
    <row r="163" spans="4:6" s="1" customFormat="1" ht="12.75">
      <c r="D163" s="49"/>
      <c r="E163" s="49"/>
      <c r="F163" s="49"/>
    </row>
    <row r="164" spans="4:6" s="1" customFormat="1" ht="12.75">
      <c r="D164" s="49"/>
      <c r="E164" s="49"/>
      <c r="F164" s="49"/>
    </row>
    <row r="165" spans="4:6" s="1" customFormat="1" ht="12.75">
      <c r="D165" s="49"/>
      <c r="E165" s="49"/>
      <c r="F165" s="49"/>
    </row>
    <row r="166" spans="4:6" s="1" customFormat="1" ht="12.75">
      <c r="D166" s="49"/>
      <c r="E166" s="49"/>
      <c r="F166" s="49"/>
    </row>
    <row r="167" spans="4:6" s="1" customFormat="1" ht="12.75">
      <c r="D167" s="49"/>
      <c r="E167" s="49"/>
      <c r="F167" s="49"/>
    </row>
  </sheetData>
  <sheetProtection/>
  <mergeCells count="95">
    <mergeCell ref="B73:B74"/>
    <mergeCell ref="A32:A33"/>
    <mergeCell ref="B32:B33"/>
    <mergeCell ref="A71:A72"/>
    <mergeCell ref="B71:B72"/>
    <mergeCell ref="A56:A57"/>
    <mergeCell ref="A48:A49"/>
    <mergeCell ref="B48:B49"/>
    <mergeCell ref="B42:B43"/>
    <mergeCell ref="B44:B45"/>
    <mergeCell ref="A6:A8"/>
    <mergeCell ref="B6:B8"/>
    <mergeCell ref="C6:C8"/>
    <mergeCell ref="A30:A31"/>
    <mergeCell ref="B30:B31"/>
    <mergeCell ref="A22:A23"/>
    <mergeCell ref="A10:A11"/>
    <mergeCell ref="B14:B15"/>
    <mergeCell ref="B22:B23"/>
    <mergeCell ref="B10:B11"/>
    <mergeCell ref="A77:B77"/>
    <mergeCell ref="A87:B87"/>
    <mergeCell ref="B24:B25"/>
    <mergeCell ref="A28:A29"/>
    <mergeCell ref="B28:B29"/>
    <mergeCell ref="A54:A55"/>
    <mergeCell ref="B78:C78"/>
    <mergeCell ref="B38:B39"/>
    <mergeCell ref="A36:B36"/>
    <mergeCell ref="A73:A74"/>
    <mergeCell ref="F6:F8"/>
    <mergeCell ref="D6:D8"/>
    <mergeCell ref="E6:E8"/>
    <mergeCell ref="A26:A27"/>
    <mergeCell ref="B26:B27"/>
    <mergeCell ref="B9:C9"/>
    <mergeCell ref="B16:B17"/>
    <mergeCell ref="B12:B13"/>
    <mergeCell ref="A14:A15"/>
    <mergeCell ref="A16:A17"/>
    <mergeCell ref="A24:A25"/>
    <mergeCell ref="A42:A43"/>
    <mergeCell ref="A46:A47"/>
    <mergeCell ref="A44:A45"/>
    <mergeCell ref="B46:B47"/>
    <mergeCell ref="B62:B63"/>
    <mergeCell ref="B37:C37"/>
    <mergeCell ref="B58:B59"/>
    <mergeCell ref="B60:B61"/>
    <mergeCell ref="B56:B57"/>
    <mergeCell ref="A58:A59"/>
    <mergeCell ref="B67:B68"/>
    <mergeCell ref="A67:A68"/>
    <mergeCell ref="A64:A65"/>
    <mergeCell ref="A62:A63"/>
    <mergeCell ref="A1:F1"/>
    <mergeCell ref="A2:F2"/>
    <mergeCell ref="A38:A39"/>
    <mergeCell ref="B40:B41"/>
    <mergeCell ref="A40:A41"/>
    <mergeCell ref="A4:F4"/>
    <mergeCell ref="A3:F3"/>
    <mergeCell ref="A12:A13"/>
    <mergeCell ref="B21:C21"/>
    <mergeCell ref="A20:B20"/>
    <mergeCell ref="B94:C94"/>
    <mergeCell ref="A98:B98"/>
    <mergeCell ref="A79:A80"/>
    <mergeCell ref="A83:A84"/>
    <mergeCell ref="B85:B86"/>
    <mergeCell ref="B88:C88"/>
    <mergeCell ref="A85:A86"/>
    <mergeCell ref="B79:B80"/>
    <mergeCell ref="B81:B82"/>
    <mergeCell ref="B83:B84"/>
    <mergeCell ref="A69:A70"/>
    <mergeCell ref="B69:B70"/>
    <mergeCell ref="A81:A82"/>
    <mergeCell ref="A60:A61"/>
    <mergeCell ref="A50:A51"/>
    <mergeCell ref="B50:B51"/>
    <mergeCell ref="B52:B53"/>
    <mergeCell ref="B54:B55"/>
    <mergeCell ref="A52:A53"/>
    <mergeCell ref="B64:B65"/>
    <mergeCell ref="E106:F106"/>
    <mergeCell ref="B104:F104"/>
    <mergeCell ref="B89:B90"/>
    <mergeCell ref="A89:A90"/>
    <mergeCell ref="C103:E103"/>
    <mergeCell ref="B100:C100"/>
    <mergeCell ref="B91:B92"/>
    <mergeCell ref="A91:A92"/>
    <mergeCell ref="A93:B93"/>
    <mergeCell ref="A101:B101"/>
  </mergeCells>
  <printOptions/>
  <pageMargins left="0.8" right="0.22" top="0.38" bottom="0.17" header="0.17" footer="0.17"/>
  <pageSetup horizontalDpi="600" verticalDpi="600" orientation="portrait" paperSize="9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ТЭР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2011-08-29T07:47:33Z</cp:lastPrinted>
  <dcterms:created xsi:type="dcterms:W3CDTF">2007-04-18T05:30:58Z</dcterms:created>
  <dcterms:modified xsi:type="dcterms:W3CDTF">2011-09-07T07:58:18Z</dcterms:modified>
  <cp:category/>
  <cp:version/>
  <cp:contentType/>
  <cp:contentStatus/>
</cp:coreProperties>
</file>